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londono\Documents\FEI 2015-2019\"/>
    </mc:Choice>
  </mc:AlternateContent>
  <bookViews>
    <workbookView xWindow="0" yWindow="0" windowWidth="28800" windowHeight="12435" activeTab="2"/>
  </bookViews>
  <sheets>
    <sheet name="Investigación" sheetId="1" r:id="rId1"/>
    <sheet name="Docencia" sheetId="2" r:id="rId2"/>
    <sheet name="Extensión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2" l="1"/>
  <c r="V7" i="2"/>
  <c r="U7" i="2"/>
  <c r="T7" i="2"/>
  <c r="S7" i="2"/>
  <c r="R8" i="2"/>
  <c r="S8" i="2"/>
  <c r="T8" i="2"/>
  <c r="U8" i="2"/>
  <c r="V8" i="2"/>
  <c r="R9" i="2"/>
  <c r="S9" i="2"/>
  <c r="T9" i="2"/>
  <c r="U9" i="2"/>
  <c r="V9" i="2"/>
  <c r="H6" i="2"/>
  <c r="I6" i="2"/>
  <c r="J6" i="2"/>
  <c r="K6" i="2"/>
  <c r="L6" i="2"/>
  <c r="R6" i="2"/>
  <c r="S6" i="2"/>
  <c r="L7" i="2"/>
  <c r="L8" i="2"/>
  <c r="L9" i="2"/>
  <c r="S10" i="2"/>
  <c r="S12" i="2"/>
  <c r="T6" i="2"/>
  <c r="T10" i="2"/>
  <c r="T12" i="2"/>
  <c r="U6" i="2"/>
  <c r="U10" i="2"/>
  <c r="U12" i="2"/>
  <c r="Z12" i="2"/>
  <c r="V6" i="2"/>
  <c r="H7" i="2"/>
  <c r="I7" i="2"/>
  <c r="I8" i="2"/>
  <c r="I9" i="2"/>
  <c r="I10" i="2"/>
  <c r="I12" i="2"/>
  <c r="J7" i="2"/>
  <c r="K7" i="2"/>
  <c r="H8" i="2"/>
  <c r="H9" i="2"/>
  <c r="H10" i="2"/>
  <c r="H12" i="2"/>
  <c r="M12" i="2"/>
  <c r="J8" i="2"/>
  <c r="K8" i="2"/>
  <c r="L10" i="2"/>
  <c r="L12" i="2"/>
  <c r="J9" i="2"/>
  <c r="K9" i="2"/>
  <c r="T23" i="3"/>
  <c r="T24" i="3"/>
  <c r="L24" i="3"/>
  <c r="K24" i="3"/>
  <c r="Q24" i="3"/>
  <c r="H24" i="3"/>
  <c r="M24" i="3"/>
  <c r="V23" i="3"/>
  <c r="V24" i="3"/>
  <c r="U23" i="3"/>
  <c r="U24" i="3"/>
  <c r="Z24" i="3"/>
  <c r="S23" i="3"/>
  <c r="S24" i="3"/>
  <c r="R23" i="3"/>
  <c r="R24" i="3"/>
  <c r="X24" i="3"/>
  <c r="W24" i="3"/>
  <c r="L23" i="3"/>
  <c r="K23" i="3"/>
  <c r="J23" i="3"/>
  <c r="J24" i="3"/>
  <c r="I23" i="3"/>
  <c r="I24" i="3"/>
  <c r="H23" i="3"/>
  <c r="V21" i="3"/>
  <c r="U21" i="3"/>
  <c r="U20" i="3"/>
  <c r="U22" i="3"/>
  <c r="T20" i="3"/>
  <c r="T21" i="3"/>
  <c r="T22" i="3"/>
  <c r="Z22" i="3"/>
  <c r="S21" i="3"/>
  <c r="R21" i="3"/>
  <c r="L21" i="3"/>
  <c r="K21" i="3"/>
  <c r="J21" i="3"/>
  <c r="I21" i="3"/>
  <c r="H21" i="3"/>
  <c r="V20" i="3"/>
  <c r="V22" i="3"/>
  <c r="S20" i="3"/>
  <c r="S22" i="3"/>
  <c r="R20" i="3"/>
  <c r="R22" i="3"/>
  <c r="W22" i="3"/>
  <c r="L20" i="3"/>
  <c r="K20" i="3"/>
  <c r="K22" i="3"/>
  <c r="J20" i="3"/>
  <c r="J22" i="3"/>
  <c r="I20" i="3"/>
  <c r="I22" i="3"/>
  <c r="H22" i="3"/>
  <c r="N22" i="3"/>
  <c r="H20" i="3"/>
  <c r="M22" i="3"/>
  <c r="V19" i="3"/>
  <c r="U19" i="3"/>
  <c r="T19" i="3"/>
  <c r="S19" i="3"/>
  <c r="R19" i="3"/>
  <c r="L19" i="3"/>
  <c r="K19" i="3"/>
  <c r="J19" i="3"/>
  <c r="I19" i="3"/>
  <c r="H19" i="3"/>
  <c r="S16" i="3"/>
  <c r="S17" i="3"/>
  <c r="S18" i="3"/>
  <c r="V17" i="3"/>
  <c r="U17" i="3"/>
  <c r="T17" i="3"/>
  <c r="R17" i="3"/>
  <c r="L17" i="3"/>
  <c r="K17" i="3"/>
  <c r="J17" i="3"/>
  <c r="I17" i="3"/>
  <c r="H17" i="3"/>
  <c r="V16" i="3"/>
  <c r="U16" i="3"/>
  <c r="U18" i="3"/>
  <c r="T16" i="3"/>
  <c r="T18" i="3"/>
  <c r="Z18" i="3"/>
  <c r="Y18" i="3"/>
  <c r="R16" i="3"/>
  <c r="L16" i="3"/>
  <c r="V18" i="3"/>
  <c r="AA18" i="3"/>
  <c r="K16" i="3"/>
  <c r="K18" i="3"/>
  <c r="J16" i="3"/>
  <c r="J18" i="3"/>
  <c r="I16" i="3"/>
  <c r="I18" i="3"/>
  <c r="H16" i="3"/>
  <c r="H18" i="3"/>
  <c r="T13" i="3"/>
  <c r="T14" i="3"/>
  <c r="S13" i="3"/>
  <c r="S14" i="3"/>
  <c r="Y14" i="3"/>
  <c r="L14" i="3"/>
  <c r="K14" i="3"/>
  <c r="Q14" i="3"/>
  <c r="J14" i="3"/>
  <c r="P14" i="3"/>
  <c r="H14" i="3"/>
  <c r="M14" i="3"/>
  <c r="V13" i="3"/>
  <c r="V14" i="3"/>
  <c r="U13" i="3"/>
  <c r="U14" i="3"/>
  <c r="Z14" i="3"/>
  <c r="R13" i="3"/>
  <c r="R14" i="3"/>
  <c r="W14" i="3"/>
  <c r="L13" i="3"/>
  <c r="K13" i="3"/>
  <c r="J13" i="3"/>
  <c r="I13" i="3"/>
  <c r="I14" i="3"/>
  <c r="N14" i="3"/>
  <c r="H13" i="3"/>
  <c r="U10" i="3"/>
  <c r="U11" i="3"/>
  <c r="U12" i="3"/>
  <c r="V11" i="3"/>
  <c r="T11" i="3"/>
  <c r="S11" i="3"/>
  <c r="R11" i="3"/>
  <c r="L11" i="3"/>
  <c r="K11" i="3"/>
  <c r="J11" i="3"/>
  <c r="I11" i="3"/>
  <c r="H11" i="3"/>
  <c r="V10" i="3"/>
  <c r="V12" i="3"/>
  <c r="AA12" i="3"/>
  <c r="T10" i="3"/>
  <c r="S10" i="3"/>
  <c r="S12" i="3"/>
  <c r="R10" i="3"/>
  <c r="R12" i="3"/>
  <c r="W12" i="3"/>
  <c r="L10" i="3"/>
  <c r="T12" i="3"/>
  <c r="K10" i="3"/>
  <c r="K12" i="3"/>
  <c r="J10" i="3"/>
  <c r="J12" i="3"/>
  <c r="I10" i="3"/>
  <c r="I12" i="3"/>
  <c r="H12" i="3"/>
  <c r="N12" i="3"/>
  <c r="H10" i="3"/>
  <c r="M12" i="3"/>
  <c r="U8" i="3"/>
  <c r="U9" i="3"/>
  <c r="I9" i="3"/>
  <c r="V8" i="3"/>
  <c r="T8" i="3"/>
  <c r="T9" i="3"/>
  <c r="S8" i="3"/>
  <c r="S9" i="3"/>
  <c r="R8" i="3"/>
  <c r="L8" i="3"/>
  <c r="L9" i="3"/>
  <c r="K8" i="3"/>
  <c r="K9" i="3"/>
  <c r="J8" i="3"/>
  <c r="I8" i="3"/>
  <c r="H8" i="3"/>
  <c r="H9" i="3"/>
  <c r="M9" i="3"/>
  <c r="T6" i="3"/>
  <c r="T7" i="3"/>
  <c r="S6" i="3"/>
  <c r="S7" i="3"/>
  <c r="L7" i="3"/>
  <c r="K7" i="3"/>
  <c r="H7" i="3"/>
  <c r="M7" i="3"/>
  <c r="V6" i="3"/>
  <c r="V7" i="3"/>
  <c r="U6" i="3"/>
  <c r="U7" i="3"/>
  <c r="R6" i="3"/>
  <c r="R7" i="3"/>
  <c r="L6" i="3"/>
  <c r="K6" i="3"/>
  <c r="J6" i="3"/>
  <c r="J7" i="3"/>
  <c r="I6" i="3"/>
  <c r="I7" i="3"/>
  <c r="H6" i="3"/>
  <c r="Y12" i="2"/>
  <c r="V10" i="2"/>
  <c r="V12" i="2"/>
  <c r="AA12" i="2"/>
  <c r="R10" i="2"/>
  <c r="AA10" i="2"/>
  <c r="K10" i="2"/>
  <c r="J10" i="2"/>
  <c r="J12" i="2"/>
  <c r="M10" i="2"/>
  <c r="N10" i="2"/>
  <c r="Y10" i="2"/>
  <c r="Z10" i="2"/>
  <c r="O10" i="2"/>
  <c r="N24" i="3"/>
  <c r="O22" i="3"/>
  <c r="X22" i="3"/>
  <c r="N9" i="3"/>
  <c r="Q9" i="3"/>
  <c r="Z7" i="3"/>
  <c r="L12" i="3"/>
  <c r="L15" i="3"/>
  <c r="O24" i="3"/>
  <c r="P24" i="3"/>
  <c r="W7" i="3"/>
  <c r="S15" i="3"/>
  <c r="X12" i="3"/>
  <c r="AA14" i="3"/>
  <c r="X14" i="3"/>
  <c r="O18" i="3"/>
  <c r="P22" i="3"/>
  <c r="O7" i="3"/>
  <c r="Y9" i="3"/>
  <c r="Z9" i="3"/>
  <c r="P12" i="3"/>
  <c r="O14" i="3"/>
  <c r="P18" i="3"/>
  <c r="Y22" i="3"/>
  <c r="N18" i="3"/>
  <c r="N7" i="3"/>
  <c r="AA7" i="3"/>
  <c r="O12" i="3"/>
  <c r="Y12" i="3"/>
  <c r="Z12" i="3"/>
  <c r="M18" i="3"/>
  <c r="AA22" i="3"/>
  <c r="AA24" i="3"/>
  <c r="Y24" i="3"/>
  <c r="P7" i="3"/>
  <c r="X7" i="3"/>
  <c r="R9" i="3"/>
  <c r="W9" i="3"/>
  <c r="L18" i="3"/>
  <c r="Q7" i="3"/>
  <c r="Y7" i="3"/>
  <c r="J9" i="3"/>
  <c r="O9" i="3"/>
  <c r="V9" i="3"/>
  <c r="AA9" i="3"/>
  <c r="Q12" i="3"/>
  <c r="R18" i="3"/>
  <c r="W18" i="3"/>
  <c r="L22" i="3"/>
  <c r="Q22" i="3"/>
  <c r="S45" i="1"/>
  <c r="T45" i="1"/>
  <c r="U45" i="1"/>
  <c r="V45" i="1"/>
  <c r="AA45" i="1"/>
  <c r="R45" i="1"/>
  <c r="W45" i="1"/>
  <c r="Y45" i="1"/>
  <c r="S52" i="1"/>
  <c r="T52" i="1"/>
  <c r="U52" i="1"/>
  <c r="V52" i="1"/>
  <c r="S53" i="1"/>
  <c r="T53" i="1"/>
  <c r="U53" i="1"/>
  <c r="V53" i="1"/>
  <c r="R53" i="1"/>
  <c r="R52" i="1"/>
  <c r="S43" i="1"/>
  <c r="T43" i="1"/>
  <c r="U43" i="1"/>
  <c r="V43" i="1"/>
  <c r="S44" i="1"/>
  <c r="T44" i="1"/>
  <c r="U44" i="1"/>
  <c r="V44" i="1"/>
  <c r="R44" i="1"/>
  <c r="R43" i="1"/>
  <c r="S26" i="1"/>
  <c r="T26" i="1"/>
  <c r="U26" i="1"/>
  <c r="V26" i="1"/>
  <c r="R26" i="1"/>
  <c r="V71" i="1"/>
  <c r="U71" i="1"/>
  <c r="T71" i="1"/>
  <c r="S71" i="1"/>
  <c r="R71" i="1"/>
  <c r="V69" i="1"/>
  <c r="U69" i="1"/>
  <c r="T69" i="1"/>
  <c r="S69" i="1"/>
  <c r="R69" i="1"/>
  <c r="V68" i="1"/>
  <c r="U68" i="1"/>
  <c r="T68" i="1"/>
  <c r="S68" i="1"/>
  <c r="R68" i="1"/>
  <c r="V66" i="1"/>
  <c r="U66" i="1"/>
  <c r="T66" i="1"/>
  <c r="S66" i="1"/>
  <c r="R66" i="1"/>
  <c r="V62" i="1"/>
  <c r="U62" i="1"/>
  <c r="T62" i="1"/>
  <c r="S62" i="1"/>
  <c r="S63" i="1"/>
  <c r="R62" i="1"/>
  <c r="V61" i="1"/>
  <c r="U61" i="1"/>
  <c r="T61" i="1"/>
  <c r="T63" i="1"/>
  <c r="T64" i="1"/>
  <c r="Z64" i="1"/>
  <c r="S61" i="1"/>
  <c r="R61" i="1"/>
  <c r="V54" i="1"/>
  <c r="U54" i="1"/>
  <c r="T54" i="1"/>
  <c r="S54" i="1"/>
  <c r="R54" i="1"/>
  <c r="V58" i="1"/>
  <c r="U58" i="1"/>
  <c r="T58" i="1"/>
  <c r="S58" i="1"/>
  <c r="R58" i="1"/>
  <c r="V57" i="1"/>
  <c r="U57" i="1"/>
  <c r="T57" i="1"/>
  <c r="S57" i="1"/>
  <c r="R57" i="1"/>
  <c r="V56" i="1"/>
  <c r="U56" i="1"/>
  <c r="T56" i="1"/>
  <c r="T59" i="1"/>
  <c r="Y59" i="1"/>
  <c r="S56" i="1"/>
  <c r="R56" i="1"/>
  <c r="V55" i="1"/>
  <c r="U55" i="1"/>
  <c r="T55" i="1"/>
  <c r="S55" i="1"/>
  <c r="R55" i="1"/>
  <c r="V49" i="1"/>
  <c r="V50" i="1"/>
  <c r="U49" i="1"/>
  <c r="T49" i="1"/>
  <c r="S49" i="1"/>
  <c r="R49" i="1"/>
  <c r="R50" i="1"/>
  <c r="W50" i="1"/>
  <c r="V48" i="1"/>
  <c r="U48" i="1"/>
  <c r="T48" i="1"/>
  <c r="S48" i="1"/>
  <c r="S50" i="1"/>
  <c r="R48" i="1"/>
  <c r="V46" i="1"/>
  <c r="U46" i="1"/>
  <c r="T46" i="1"/>
  <c r="S46" i="1"/>
  <c r="R46" i="1"/>
  <c r="V42" i="1"/>
  <c r="U42" i="1"/>
  <c r="T42" i="1"/>
  <c r="S42" i="1"/>
  <c r="R42" i="1"/>
  <c r="V41" i="1"/>
  <c r="U41" i="1"/>
  <c r="T41" i="1"/>
  <c r="S41" i="1"/>
  <c r="R41" i="1"/>
  <c r="V39" i="1"/>
  <c r="U39" i="1"/>
  <c r="T39" i="1"/>
  <c r="S39" i="1"/>
  <c r="S40" i="1"/>
  <c r="X40" i="1"/>
  <c r="R39" i="1"/>
  <c r="V38" i="1"/>
  <c r="U38" i="1"/>
  <c r="T38" i="1"/>
  <c r="T40" i="1"/>
  <c r="S38" i="1"/>
  <c r="R38" i="1"/>
  <c r="V37" i="1"/>
  <c r="U37" i="1"/>
  <c r="U40" i="1"/>
  <c r="T37" i="1"/>
  <c r="S37" i="1"/>
  <c r="R37" i="1"/>
  <c r="V35" i="1"/>
  <c r="U35" i="1"/>
  <c r="T35" i="1"/>
  <c r="S35" i="1"/>
  <c r="R35" i="1"/>
  <c r="V34" i="1"/>
  <c r="U34" i="1"/>
  <c r="T34" i="1"/>
  <c r="S34" i="1"/>
  <c r="S36" i="1"/>
  <c r="R34" i="1"/>
  <c r="V33" i="1"/>
  <c r="U33" i="1"/>
  <c r="T33" i="1"/>
  <c r="T36" i="1"/>
  <c r="S33" i="1"/>
  <c r="R33" i="1"/>
  <c r="V31" i="1"/>
  <c r="U31" i="1"/>
  <c r="T31" i="1"/>
  <c r="S31" i="1"/>
  <c r="R31" i="1"/>
  <c r="V30" i="1"/>
  <c r="U30" i="1"/>
  <c r="T30" i="1"/>
  <c r="S30" i="1"/>
  <c r="R30" i="1"/>
  <c r="V29" i="1"/>
  <c r="U29" i="1"/>
  <c r="T29" i="1"/>
  <c r="S29" i="1"/>
  <c r="S32" i="1"/>
  <c r="R29" i="1"/>
  <c r="V28" i="1"/>
  <c r="U28" i="1"/>
  <c r="T28" i="1"/>
  <c r="T32" i="1"/>
  <c r="Y32" i="1"/>
  <c r="S28" i="1"/>
  <c r="R28" i="1"/>
  <c r="V27" i="1"/>
  <c r="U27" i="1"/>
  <c r="U32" i="1"/>
  <c r="Z32" i="1"/>
  <c r="T27" i="1"/>
  <c r="S27" i="1"/>
  <c r="R27" i="1"/>
  <c r="V23" i="1"/>
  <c r="V24" i="1"/>
  <c r="U23" i="1"/>
  <c r="T23" i="1"/>
  <c r="S23" i="1"/>
  <c r="R23" i="1"/>
  <c r="R24" i="1"/>
  <c r="X24" i="1"/>
  <c r="V20" i="1"/>
  <c r="U20" i="1"/>
  <c r="T20" i="1"/>
  <c r="S20" i="1"/>
  <c r="R20" i="1"/>
  <c r="V19" i="1"/>
  <c r="U19" i="1"/>
  <c r="T19" i="1"/>
  <c r="S19" i="1"/>
  <c r="R19" i="1"/>
  <c r="V18" i="1"/>
  <c r="U18" i="1"/>
  <c r="T18" i="1"/>
  <c r="S18" i="1"/>
  <c r="R18" i="1"/>
  <c r="V16" i="1"/>
  <c r="U16" i="1"/>
  <c r="T16" i="1"/>
  <c r="S16" i="1"/>
  <c r="R16" i="1"/>
  <c r="V15" i="1"/>
  <c r="U15" i="1"/>
  <c r="T15" i="1"/>
  <c r="S15" i="1"/>
  <c r="R15" i="1"/>
  <c r="V14" i="1"/>
  <c r="U14" i="1"/>
  <c r="T14" i="1"/>
  <c r="S14" i="1"/>
  <c r="R14" i="1"/>
  <c r="V13" i="1"/>
  <c r="U13" i="1"/>
  <c r="T13" i="1"/>
  <c r="S13" i="1"/>
  <c r="R13" i="1"/>
  <c r="V11" i="1"/>
  <c r="U11" i="1"/>
  <c r="T11" i="1"/>
  <c r="S11" i="1"/>
  <c r="R11" i="1"/>
  <c r="V10" i="1"/>
  <c r="U10" i="1"/>
  <c r="T10" i="1"/>
  <c r="S10" i="1"/>
  <c r="R10" i="1"/>
  <c r="V9" i="1"/>
  <c r="U9" i="1"/>
  <c r="T9" i="1"/>
  <c r="S9" i="1"/>
  <c r="R9" i="1"/>
  <c r="V8" i="1"/>
  <c r="U8" i="1"/>
  <c r="T8" i="1"/>
  <c r="S8" i="1"/>
  <c r="R8" i="1"/>
  <c r="V7" i="1"/>
  <c r="U7" i="1"/>
  <c r="T7" i="1"/>
  <c r="S7" i="1"/>
  <c r="R7" i="1"/>
  <c r="S6" i="1"/>
  <c r="T6" i="1"/>
  <c r="U6" i="1"/>
  <c r="V6" i="1"/>
  <c r="V12" i="1"/>
  <c r="R6" i="1"/>
  <c r="L71" i="1"/>
  <c r="L72" i="1"/>
  <c r="K71" i="1"/>
  <c r="K72" i="1"/>
  <c r="Q72" i="1"/>
  <c r="J71" i="1"/>
  <c r="I71" i="1"/>
  <c r="H71" i="1"/>
  <c r="L66" i="1"/>
  <c r="K66" i="1"/>
  <c r="J66" i="1"/>
  <c r="I66" i="1"/>
  <c r="H66" i="1"/>
  <c r="H67" i="1"/>
  <c r="L69" i="1"/>
  <c r="K69" i="1"/>
  <c r="J69" i="1"/>
  <c r="I69" i="1"/>
  <c r="H69" i="1"/>
  <c r="H70" i="1"/>
  <c r="M70" i="1"/>
  <c r="L68" i="1"/>
  <c r="K68" i="1"/>
  <c r="J68" i="1"/>
  <c r="I68" i="1"/>
  <c r="H68" i="1"/>
  <c r="L62" i="1"/>
  <c r="K62" i="1"/>
  <c r="J62" i="1"/>
  <c r="I62" i="1"/>
  <c r="H62" i="1"/>
  <c r="L61" i="1"/>
  <c r="K61" i="1"/>
  <c r="J61" i="1"/>
  <c r="J63" i="1"/>
  <c r="I61" i="1"/>
  <c r="H61" i="1"/>
  <c r="L58" i="1"/>
  <c r="K58" i="1"/>
  <c r="J58" i="1"/>
  <c r="I58" i="1"/>
  <c r="H58" i="1"/>
  <c r="L57" i="1"/>
  <c r="K57" i="1"/>
  <c r="J57" i="1"/>
  <c r="I57" i="1"/>
  <c r="H57" i="1"/>
  <c r="H59" i="1"/>
  <c r="L56" i="1"/>
  <c r="K56" i="1"/>
  <c r="J56" i="1"/>
  <c r="I56" i="1"/>
  <c r="I59" i="1"/>
  <c r="N59" i="1"/>
  <c r="H56" i="1"/>
  <c r="L55" i="1"/>
  <c r="K55" i="1"/>
  <c r="J55" i="1"/>
  <c r="I55" i="1"/>
  <c r="H55" i="1"/>
  <c r="L54" i="1"/>
  <c r="K54" i="1"/>
  <c r="K59" i="1"/>
  <c r="J54" i="1"/>
  <c r="I54" i="1"/>
  <c r="H54" i="1"/>
  <c r="L49" i="1"/>
  <c r="K49" i="1"/>
  <c r="J49" i="1"/>
  <c r="I49" i="1"/>
  <c r="H49" i="1"/>
  <c r="H50" i="1"/>
  <c r="M50" i="1"/>
  <c r="L48" i="1"/>
  <c r="K48" i="1"/>
  <c r="J48" i="1"/>
  <c r="I48" i="1"/>
  <c r="I50" i="1"/>
  <c r="N50" i="1"/>
  <c r="H48" i="1"/>
  <c r="H26" i="1"/>
  <c r="I26" i="1"/>
  <c r="J26" i="1"/>
  <c r="L46" i="1"/>
  <c r="K46" i="1"/>
  <c r="J46" i="1"/>
  <c r="I46" i="1"/>
  <c r="H46" i="1"/>
  <c r="H44" i="1"/>
  <c r="I44" i="1"/>
  <c r="J44" i="1"/>
  <c r="K44" i="1"/>
  <c r="L44" i="1"/>
  <c r="H43" i="1"/>
  <c r="I43" i="1"/>
  <c r="J43" i="1"/>
  <c r="K43" i="1"/>
  <c r="L43" i="1"/>
  <c r="L42" i="1"/>
  <c r="K42" i="1"/>
  <c r="J42" i="1"/>
  <c r="I42" i="1"/>
  <c r="H42" i="1"/>
  <c r="L41" i="1"/>
  <c r="K41" i="1"/>
  <c r="J41" i="1"/>
  <c r="I41" i="1"/>
  <c r="H41" i="1"/>
  <c r="L39" i="1"/>
  <c r="K39" i="1"/>
  <c r="J39" i="1"/>
  <c r="I39" i="1"/>
  <c r="H39" i="1"/>
  <c r="H40" i="1"/>
  <c r="M40" i="1"/>
  <c r="L38" i="1"/>
  <c r="K38" i="1"/>
  <c r="J38" i="1"/>
  <c r="I38" i="1"/>
  <c r="I40" i="1"/>
  <c r="N40" i="1"/>
  <c r="H38" i="1"/>
  <c r="L37" i="1"/>
  <c r="K37" i="1"/>
  <c r="J37" i="1"/>
  <c r="J40" i="1"/>
  <c r="O40" i="1"/>
  <c r="I37" i="1"/>
  <c r="H37" i="1"/>
  <c r="L35" i="1"/>
  <c r="K35" i="1"/>
  <c r="J35" i="1"/>
  <c r="I35" i="1"/>
  <c r="H35" i="1"/>
  <c r="L34" i="1"/>
  <c r="K34" i="1"/>
  <c r="J34" i="1"/>
  <c r="I34" i="1"/>
  <c r="H34" i="1"/>
  <c r="H36" i="1"/>
  <c r="M36" i="1"/>
  <c r="L33" i="1"/>
  <c r="K33" i="1"/>
  <c r="J33" i="1"/>
  <c r="I33" i="1"/>
  <c r="I36" i="1"/>
  <c r="N36" i="1"/>
  <c r="H33" i="1"/>
  <c r="L31" i="1"/>
  <c r="K31" i="1"/>
  <c r="J31" i="1"/>
  <c r="I31" i="1"/>
  <c r="H31" i="1"/>
  <c r="L30" i="1"/>
  <c r="K30" i="1"/>
  <c r="J30" i="1"/>
  <c r="I30" i="1"/>
  <c r="H30" i="1"/>
  <c r="L29" i="1"/>
  <c r="K29" i="1"/>
  <c r="J29" i="1"/>
  <c r="I29" i="1"/>
  <c r="H29" i="1"/>
  <c r="H32" i="1"/>
  <c r="M32" i="1"/>
  <c r="L28" i="1"/>
  <c r="K28" i="1"/>
  <c r="J28" i="1"/>
  <c r="I28" i="1"/>
  <c r="I32" i="1"/>
  <c r="N32" i="1"/>
  <c r="H28" i="1"/>
  <c r="L27" i="1"/>
  <c r="K27" i="1"/>
  <c r="J27" i="1"/>
  <c r="J32" i="1"/>
  <c r="I27" i="1"/>
  <c r="H27" i="1"/>
  <c r="L23" i="1"/>
  <c r="L24" i="1"/>
  <c r="Q24" i="1"/>
  <c r="K23" i="1"/>
  <c r="K24" i="1"/>
  <c r="P24" i="1"/>
  <c r="J23" i="1"/>
  <c r="J24" i="1"/>
  <c r="I23" i="1"/>
  <c r="I24" i="1"/>
  <c r="H23" i="1"/>
  <c r="H24" i="1"/>
  <c r="M24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H21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L13" i="1"/>
  <c r="K13" i="1"/>
  <c r="J13" i="1"/>
  <c r="I13" i="1"/>
  <c r="H13" i="1"/>
  <c r="H17" i="1"/>
  <c r="M17" i="1"/>
  <c r="H72" i="1"/>
  <c r="M72" i="1"/>
  <c r="Z45" i="1"/>
  <c r="R21" i="1"/>
  <c r="X45" i="1"/>
  <c r="K63" i="1"/>
  <c r="H63" i="1"/>
  <c r="M63" i="1"/>
  <c r="L63" i="1"/>
  <c r="J72" i="1"/>
  <c r="O72" i="1"/>
  <c r="I72" i="1"/>
  <c r="N72" i="1"/>
  <c r="I63" i="1"/>
  <c r="M59" i="1"/>
  <c r="J59" i="1"/>
  <c r="O59" i="1"/>
  <c r="I17" i="1"/>
  <c r="N17" i="1"/>
  <c r="K32" i="1"/>
  <c r="P32" i="1"/>
  <c r="K40" i="1"/>
  <c r="P40" i="1"/>
  <c r="L36" i="1"/>
  <c r="J36" i="1"/>
  <c r="O36" i="1"/>
  <c r="L11" i="1"/>
  <c r="K11" i="1"/>
  <c r="J11" i="1"/>
  <c r="I11" i="1"/>
  <c r="H11" i="1"/>
  <c r="L10" i="1"/>
  <c r="L12" i="1"/>
  <c r="K10" i="1"/>
  <c r="J10" i="1"/>
  <c r="I10" i="1"/>
  <c r="H10" i="1"/>
  <c r="L9" i="1"/>
  <c r="K9" i="1"/>
  <c r="J9" i="1"/>
  <c r="I9" i="1"/>
  <c r="H9" i="1"/>
  <c r="L8" i="1"/>
  <c r="K8" i="1"/>
  <c r="J8" i="1"/>
  <c r="J12" i="1"/>
  <c r="O12" i="1"/>
  <c r="I8" i="1"/>
  <c r="H8" i="1"/>
  <c r="L7" i="1"/>
  <c r="K7" i="1"/>
  <c r="K12" i="1"/>
  <c r="P12" i="1"/>
  <c r="J7" i="1"/>
  <c r="I7" i="1"/>
  <c r="H7" i="1"/>
  <c r="I6" i="1"/>
  <c r="I12" i="1"/>
  <c r="J6" i="1"/>
  <c r="K6" i="1"/>
  <c r="L6" i="1"/>
  <c r="H6" i="1"/>
  <c r="H12" i="1"/>
  <c r="Q63" i="1"/>
  <c r="O32" i="1"/>
  <c r="P72" i="1"/>
  <c r="M12" i="1"/>
  <c r="T24" i="1"/>
  <c r="U24" i="1"/>
  <c r="S24" i="1"/>
  <c r="W24" i="1"/>
  <c r="AA24" i="1"/>
  <c r="V32" i="1"/>
  <c r="AA32" i="1"/>
  <c r="U36" i="1"/>
  <c r="V36" i="1"/>
  <c r="R40" i="1"/>
  <c r="W40" i="1"/>
  <c r="S59" i="1"/>
  <c r="V63" i="1"/>
  <c r="V64" i="1"/>
  <c r="R63" i="1"/>
  <c r="W63" i="1"/>
  <c r="U63" i="1"/>
  <c r="Z63" i="1"/>
  <c r="Y40" i="1"/>
  <c r="Y63" i="1"/>
  <c r="U64" i="1"/>
  <c r="Z40" i="1"/>
  <c r="AA36" i="1"/>
  <c r="Y36" i="1"/>
  <c r="AA63" i="1"/>
  <c r="R64" i="1"/>
  <c r="W64" i="1"/>
  <c r="AA64" i="1"/>
  <c r="R67" i="1"/>
  <c r="W67" i="1"/>
  <c r="U67" i="1"/>
  <c r="V67" i="1"/>
  <c r="AA67" i="1"/>
  <c r="R72" i="1"/>
  <c r="W72" i="1"/>
  <c r="T72" i="1"/>
  <c r="Y72" i="1"/>
  <c r="S72" i="1"/>
  <c r="X72" i="1"/>
  <c r="V72" i="1"/>
  <c r="U72" i="1"/>
  <c r="AA72" i="1"/>
  <c r="Z72" i="1"/>
  <c r="W10" i="2"/>
  <c r="R12" i="2"/>
  <c r="X10" i="2"/>
  <c r="P10" i="2"/>
  <c r="K12" i="2"/>
  <c r="Q10" i="2"/>
  <c r="K70" i="1"/>
  <c r="I70" i="1"/>
  <c r="N70" i="1"/>
  <c r="R70" i="1"/>
  <c r="W70" i="1"/>
  <c r="S70" i="1"/>
  <c r="U70" i="1"/>
  <c r="V70" i="1"/>
  <c r="AA70" i="1"/>
  <c r="T70" i="1"/>
  <c r="Y70" i="1"/>
  <c r="S64" i="1"/>
  <c r="X63" i="1"/>
  <c r="X59" i="1"/>
  <c r="P59" i="1"/>
  <c r="Z24" i="1"/>
  <c r="Y24" i="1"/>
  <c r="Q12" i="1"/>
  <c r="V21" i="1"/>
  <c r="K21" i="1"/>
  <c r="S21" i="1"/>
  <c r="S22" i="1"/>
  <c r="T21" i="1"/>
  <c r="J21" i="1"/>
  <c r="L21" i="1"/>
  <c r="J70" i="1"/>
  <c r="O70" i="1"/>
  <c r="M67" i="1"/>
  <c r="L67" i="1"/>
  <c r="J67" i="1"/>
  <c r="K67" i="1"/>
  <c r="R12" i="1"/>
  <c r="W12" i="1"/>
  <c r="T12" i="1"/>
  <c r="Y12" i="1"/>
  <c r="U21" i="1"/>
  <c r="U22" i="1"/>
  <c r="U59" i="1"/>
  <c r="Z59" i="1"/>
  <c r="R59" i="1"/>
  <c r="W59" i="1"/>
  <c r="Z36" i="1"/>
  <c r="I21" i="1"/>
  <c r="N24" i="1"/>
  <c r="R32" i="1"/>
  <c r="W32" i="1"/>
  <c r="R36" i="1"/>
  <c r="K36" i="1"/>
  <c r="P36" i="1"/>
  <c r="V40" i="1"/>
  <c r="AA40" i="1"/>
  <c r="L40" i="1"/>
  <c r="Q40" i="1"/>
  <c r="K26" i="1"/>
  <c r="J50" i="1"/>
  <c r="O50" i="1"/>
  <c r="T50" i="1"/>
  <c r="Y50" i="1"/>
  <c r="L50" i="1"/>
  <c r="K50" i="1"/>
  <c r="P50" i="1"/>
  <c r="U50" i="1"/>
  <c r="L59" i="1"/>
  <c r="Q59" i="1"/>
  <c r="V59" i="1"/>
  <c r="AA59" i="1"/>
  <c r="J64" i="1"/>
  <c r="O63" i="1"/>
  <c r="P63" i="1"/>
  <c r="I67" i="1"/>
  <c r="N12" i="1"/>
  <c r="T17" i="1"/>
  <c r="V17" i="1"/>
  <c r="K17" i="1"/>
  <c r="L17" i="1"/>
  <c r="Q17" i="1"/>
  <c r="R17" i="1"/>
  <c r="W17" i="1"/>
  <c r="S17" i="1"/>
  <c r="X17" i="1"/>
  <c r="M21" i="1"/>
  <c r="H22" i="1"/>
  <c r="U12" i="1"/>
  <c r="S12" i="1"/>
  <c r="X12" i="1"/>
  <c r="U17" i="1"/>
  <c r="Z17" i="1"/>
  <c r="X32" i="1"/>
  <c r="X50" i="1"/>
  <c r="S67" i="1"/>
  <c r="N63" i="1"/>
  <c r="I64" i="1"/>
  <c r="T67" i="1"/>
  <c r="Z67" i="1"/>
  <c r="L32" i="1"/>
  <c r="Q32" i="1"/>
  <c r="J17" i="1"/>
  <c r="O17" i="1"/>
  <c r="L64" i="1"/>
  <c r="H64" i="1"/>
  <c r="K64" i="1"/>
  <c r="O24" i="1"/>
  <c r="L70" i="1"/>
  <c r="Q70" i="1"/>
  <c r="T25" i="3"/>
  <c r="I25" i="3"/>
  <c r="X18" i="3"/>
  <c r="I15" i="3"/>
  <c r="H15" i="3"/>
  <c r="N15" i="3"/>
  <c r="X9" i="3"/>
  <c r="J15" i="3"/>
  <c r="O15" i="3"/>
  <c r="V25" i="3"/>
  <c r="S25" i="3"/>
  <c r="V15" i="3"/>
  <c r="R25" i="3"/>
  <c r="W25" i="3"/>
  <c r="T15" i="3"/>
  <c r="U25" i="3"/>
  <c r="Z25" i="3"/>
  <c r="R15" i="3"/>
  <c r="X15" i="3"/>
  <c r="U15" i="3"/>
  <c r="Q18" i="3"/>
  <c r="L25" i="3"/>
  <c r="K25" i="3"/>
  <c r="M15" i="3"/>
  <c r="P9" i="3"/>
  <c r="H25" i="3"/>
  <c r="M25" i="3"/>
  <c r="K15" i="3"/>
  <c r="J25" i="3"/>
  <c r="O25" i="3"/>
  <c r="W12" i="2"/>
  <c r="X12" i="2"/>
  <c r="L65" i="1"/>
  <c r="Q64" i="1"/>
  <c r="U65" i="1"/>
  <c r="Z65" i="1"/>
  <c r="V65" i="1"/>
  <c r="AA65" i="1"/>
  <c r="R65" i="1"/>
  <c r="W65" i="1"/>
  <c r="T65" i="1"/>
  <c r="U25" i="1"/>
  <c r="O67" i="1"/>
  <c r="J73" i="1"/>
  <c r="P17" i="1"/>
  <c r="I73" i="1"/>
  <c r="N73" i="1"/>
  <c r="N67" i="1"/>
  <c r="Q50" i="1"/>
  <c r="L26" i="1"/>
  <c r="K47" i="1"/>
  <c r="W36" i="1"/>
  <c r="X36" i="1"/>
  <c r="L73" i="1"/>
  <c r="Q73" i="1"/>
  <c r="U73" i="1"/>
  <c r="Z73" i="1"/>
  <c r="R73" i="1"/>
  <c r="W73" i="1"/>
  <c r="Q67" i="1"/>
  <c r="P21" i="1"/>
  <c r="K22" i="1"/>
  <c r="AA17" i="1"/>
  <c r="O21" i="1"/>
  <c r="J22" i="1"/>
  <c r="V22" i="1"/>
  <c r="S65" i="1"/>
  <c r="X65" i="1"/>
  <c r="Y64" i="1"/>
  <c r="X64" i="1"/>
  <c r="Z70" i="1"/>
  <c r="P70" i="1"/>
  <c r="N64" i="1"/>
  <c r="I65" i="1"/>
  <c r="N65" i="1"/>
  <c r="M22" i="1"/>
  <c r="H25" i="1"/>
  <c r="O64" i="1"/>
  <c r="J65" i="1"/>
  <c r="O65" i="1"/>
  <c r="I22" i="1"/>
  <c r="N21" i="1"/>
  <c r="S25" i="1"/>
  <c r="L22" i="1"/>
  <c r="Q21" i="1"/>
  <c r="K65" i="1"/>
  <c r="P64" i="1"/>
  <c r="X67" i="1"/>
  <c r="S73" i="1"/>
  <c r="X73" i="1"/>
  <c r="H65" i="1"/>
  <c r="M65" i="1"/>
  <c r="M64" i="1"/>
  <c r="Y67" i="1"/>
  <c r="T73" i="1"/>
  <c r="Y73" i="1"/>
  <c r="Z12" i="1"/>
  <c r="Y17" i="1"/>
  <c r="Z50" i="1"/>
  <c r="K73" i="1"/>
  <c r="P73" i="1"/>
  <c r="P67" i="1"/>
  <c r="H73" i="1"/>
  <c r="M73" i="1"/>
  <c r="T22" i="1"/>
  <c r="Z22" i="1"/>
  <c r="Q36" i="1"/>
  <c r="V73" i="1"/>
  <c r="R22" i="1"/>
  <c r="R25" i="1"/>
  <c r="AA12" i="1"/>
  <c r="X70" i="1"/>
  <c r="AA50" i="1"/>
  <c r="X25" i="3"/>
  <c r="Q25" i="3"/>
  <c r="H27" i="3"/>
  <c r="M27" i="3"/>
  <c r="P25" i="3"/>
  <c r="Y15" i="3"/>
  <c r="T27" i="3"/>
  <c r="L27" i="3"/>
  <c r="S27" i="3"/>
  <c r="K27" i="3"/>
  <c r="P15" i="3"/>
  <c r="I27" i="3"/>
  <c r="N27" i="3"/>
  <c r="Z15" i="3"/>
  <c r="U27" i="3"/>
  <c r="Q15" i="3"/>
  <c r="Y25" i="3"/>
  <c r="J27" i="3"/>
  <c r="W15" i="3"/>
  <c r="R27" i="3"/>
  <c r="W27" i="3"/>
  <c r="AA15" i="3"/>
  <c r="V27" i="3"/>
  <c r="AA25" i="3"/>
  <c r="N25" i="3"/>
  <c r="L25" i="1"/>
  <c r="Q22" i="1"/>
  <c r="P22" i="1"/>
  <c r="W22" i="1"/>
  <c r="K25" i="1"/>
  <c r="X22" i="1"/>
  <c r="O22" i="1"/>
  <c r="J25" i="1"/>
  <c r="I47" i="1"/>
  <c r="H47" i="1"/>
  <c r="U47" i="1"/>
  <c r="L47" i="1"/>
  <c r="V47" i="1"/>
  <c r="T47" i="1"/>
  <c r="R47" i="1"/>
  <c r="S47" i="1"/>
  <c r="J47" i="1"/>
  <c r="P47" i="1"/>
  <c r="AA73" i="1"/>
  <c r="P65" i="1"/>
  <c r="X25" i="1"/>
  <c r="O73" i="1"/>
  <c r="Y65" i="1"/>
  <c r="Y22" i="1"/>
  <c r="T25" i="1"/>
  <c r="N22" i="1"/>
  <c r="I25" i="1"/>
  <c r="V25" i="1"/>
  <c r="AA22" i="1"/>
  <c r="W25" i="1"/>
  <c r="M25" i="1"/>
  <c r="Q65" i="1"/>
  <c r="N12" i="2"/>
  <c r="Y27" i="3"/>
  <c r="P27" i="3"/>
  <c r="Z27" i="3"/>
  <c r="AA27" i="3"/>
  <c r="O27" i="3"/>
  <c r="X27" i="3"/>
  <c r="Q27" i="3"/>
  <c r="Y25" i="1"/>
  <c r="AA47" i="1"/>
  <c r="V51" i="1"/>
  <c r="P25" i="1"/>
  <c r="AA25" i="1"/>
  <c r="L51" i="1"/>
  <c r="Q47" i="1"/>
  <c r="O25" i="1"/>
  <c r="N25" i="1"/>
  <c r="W47" i="1"/>
  <c r="R51" i="1"/>
  <c r="Z47" i="1"/>
  <c r="U51" i="1"/>
  <c r="O47" i="1"/>
  <c r="J51" i="1"/>
  <c r="I51" i="1"/>
  <c r="N47" i="1"/>
  <c r="X47" i="1"/>
  <c r="S51" i="1"/>
  <c r="Z25" i="1"/>
  <c r="K51" i="1"/>
  <c r="Y47" i="1"/>
  <c r="T51" i="1"/>
  <c r="M47" i="1"/>
  <c r="H51" i="1"/>
  <c r="Q25" i="1"/>
  <c r="P12" i="2"/>
  <c r="O12" i="2"/>
  <c r="Q12" i="2"/>
  <c r="S60" i="1"/>
  <c r="X51" i="1"/>
  <c r="R60" i="1"/>
  <c r="W51" i="1"/>
  <c r="AA51" i="1"/>
  <c r="V60" i="1"/>
  <c r="P51" i="1"/>
  <c r="K60" i="1"/>
  <c r="U60" i="1"/>
  <c r="Z51" i="1"/>
  <c r="T60" i="1"/>
  <c r="Y51" i="1"/>
  <c r="J60" i="1"/>
  <c r="O51" i="1"/>
  <c r="M51" i="1"/>
  <c r="H60" i="1"/>
  <c r="N51" i="1"/>
  <c r="I60" i="1"/>
  <c r="L60" i="1"/>
  <c r="Q51" i="1"/>
  <c r="P60" i="1"/>
  <c r="K75" i="1"/>
  <c r="Y60" i="1"/>
  <c r="T75" i="1"/>
  <c r="N60" i="1"/>
  <c r="I75" i="1"/>
  <c r="AA60" i="1"/>
  <c r="V75" i="1"/>
  <c r="AA75" i="1"/>
  <c r="M60" i="1"/>
  <c r="H75" i="1"/>
  <c r="M75" i="1"/>
  <c r="Q60" i="1"/>
  <c r="L75" i="1"/>
  <c r="Q75" i="1"/>
  <c r="W60" i="1"/>
  <c r="R75" i="1"/>
  <c r="W75" i="1"/>
  <c r="O60" i="1"/>
  <c r="J75" i="1"/>
  <c r="O75" i="1"/>
  <c r="Z60" i="1"/>
  <c r="U75" i="1"/>
  <c r="X60" i="1"/>
  <c r="S75" i="1"/>
  <c r="X75" i="1"/>
  <c r="Y75" i="1"/>
  <c r="Z75" i="1"/>
  <c r="P75" i="1"/>
  <c r="N75" i="1"/>
</calcChain>
</file>

<file path=xl/sharedStrings.xml><?xml version="1.0" encoding="utf-8"?>
<sst xmlns="http://schemas.openxmlformats.org/spreadsheetml/2006/main" count="204" uniqueCount="142">
  <si>
    <t>1. Director Responsable:</t>
  </si>
  <si>
    <t>FACULTAD ESTUDIOS INTERNACIONALES</t>
  </si>
  <si>
    <t>2. Pilar</t>
  </si>
  <si>
    <t>Objetivo Estrategico</t>
  </si>
  <si>
    <t>Qué vamos hacer?</t>
  </si>
  <si>
    <t>En qué etapas o cómo lo vamos a cumplir</t>
  </si>
  <si>
    <t>Metas Plurianuales del Entregable</t>
  </si>
  <si>
    <t>Frecuencia de Monitoreo y Control</t>
  </si>
  <si>
    <t>Gerente del Proyecto</t>
  </si>
  <si>
    <t>Consolidar la investigación Formativa al interior de la Facultad de Estudios Internacionales.</t>
  </si>
  <si>
    <t>Convocatorias de vinculación de estudiantes con los semilleros</t>
  </si>
  <si>
    <t>Semestral</t>
  </si>
  <si>
    <t>Plan de Capacitación de Semilleros</t>
  </si>
  <si>
    <t>Actualización Anual</t>
  </si>
  <si>
    <t>Identificación de Semilleros afines en otras instituciones</t>
  </si>
  <si>
    <t>Trimestral</t>
  </si>
  <si>
    <t>INVESTIGACIÓN</t>
  </si>
  <si>
    <t>Participaciones en encuentro regional Redcolsi u otra espacio de Semilleros en la Red</t>
  </si>
  <si>
    <t>Diseño del reglamento de trabajos de grado</t>
  </si>
  <si>
    <t>Presupuesto
(Dedicación del Tiempo)</t>
  </si>
  <si>
    <t>Campañas de Promoción de Investigación como alternativa de T.G.</t>
  </si>
  <si>
    <t>Vinculación de Estudiantes de Pregrado vinculados a proyectos de investigación</t>
  </si>
  <si>
    <t>Vinculación de Estudiantes de Posgrados vinculados a proyectos de investigación</t>
  </si>
  <si>
    <t>Eje Estrategico</t>
  </si>
  <si>
    <t>Eje Estratégico 1. 
Articulación de la investigación a los currículos</t>
  </si>
  <si>
    <t>Creación y fortalecimiento de semilleros de investigación</t>
  </si>
  <si>
    <t xml:space="preserve">Articulación de trabajos de grado  de pre y pos grado al grupo de investigación. </t>
  </si>
  <si>
    <t>Divulgación y socialización de trabajos académico-investigativos</t>
  </si>
  <si>
    <t>Proponer, con base en los resultados de investigación, insumos para las reformas curriculares de pregrado y posgrado.</t>
  </si>
  <si>
    <t>CONSOLIDACIÓN DE INVESTIGACIÓN FORMATIVA</t>
  </si>
  <si>
    <t>INSUMOS PARA LAS REFORMAS CURRICULARES</t>
  </si>
  <si>
    <t>Inclusión de la investigación formativa en cada uno de los Currículos de los programas</t>
  </si>
  <si>
    <t>ARTICULACIÓN DE LA INVESTIGACIÓN EN LOS CURRÍCULOS</t>
  </si>
  <si>
    <t>Creación y Habilitación de Espacios para la divulgación de trabajos académicos</t>
  </si>
  <si>
    <t>Micro-Jornadas de Investigación</t>
  </si>
  <si>
    <t>Participación de forma activa en los diferentes espacios y redes pertinentes</t>
  </si>
  <si>
    <t>% de Importacia de las Actividades</t>
  </si>
  <si>
    <t>Artículos A1 o A2</t>
  </si>
  <si>
    <t xml:space="preserve">Artículos B </t>
  </si>
  <si>
    <t>Capítulos de libro A1, A o B</t>
  </si>
  <si>
    <t>Libros A o B</t>
  </si>
  <si>
    <t>Patente o Software</t>
  </si>
  <si>
    <t>Cumplir con los requisitos de producción e investigación que establece Colciencias para la Categoría A</t>
  </si>
  <si>
    <t>Eje Estratégico 2.
Producción y Divulgación</t>
  </si>
  <si>
    <t>Al 2019 posicionar al grupo de Investigación al menos en categoría A de Colciencias. Según el modelo de medición 693 de Colciencias</t>
  </si>
  <si>
    <t>Participación evento científico</t>
  </si>
  <si>
    <t>Organización de evento científico</t>
  </si>
  <si>
    <t>Informe final de investigación</t>
  </si>
  <si>
    <t>Tesis de doctorado A o B</t>
  </si>
  <si>
    <t>Apoyo a la creación de doctorados</t>
  </si>
  <si>
    <t>Apoyo a la creación de cursos de doctorado</t>
  </si>
  <si>
    <t>Todos los Productos de investigación con colaboración interna (entre los miembros de mismo grupo de investigación)</t>
  </si>
  <si>
    <t>Al menos 20 % de productos de investigación con colaboración externa (investigadores de otros grupos)</t>
  </si>
  <si>
    <t>Tener al menos cinco años de existencia.</t>
  </si>
  <si>
    <t>Publicación Revistas no indexadas o C (escenarios)</t>
  </si>
  <si>
    <t>Libros no derivados de Investigación o Memorias de Eventos</t>
  </si>
  <si>
    <t>Otros Productos</t>
  </si>
  <si>
    <t>Categoría A de Colencias</t>
  </si>
  <si>
    <t>Tener un investigador Asociado como integrante del Grupo</t>
  </si>
  <si>
    <t>Divulgar los diferentes productos derivados de investigación.</t>
  </si>
  <si>
    <t>Actualizar periódicamente el blog Aula Global.</t>
  </si>
  <si>
    <t>Promover e incentivar la participación de estudiantes de pregrado en Mercatec</t>
  </si>
  <si>
    <t>Promover e incentivar la participación de estudiantes de posgrado en la revista Escenarios</t>
  </si>
  <si>
    <t>Apoyar semestralmente la realización del ciclo de conferencias “Cátedra Abierta” Facultad de Estudios Internacionales.</t>
  </si>
  <si>
    <t>Organizar, en asocio con las demás universidades de la Red, los encuentros de investigación de RedNicol.</t>
  </si>
  <si>
    <t>Divulgación de la Investigación</t>
  </si>
  <si>
    <t>PRODUCCIÓN Y DIVULGACIÓN</t>
  </si>
  <si>
    <t>Proyectos de Investigación en Red</t>
  </si>
  <si>
    <t>Establecer alianzas  con grupos de investigación  tanto a nivel local y nacional para el desarrollo de  investigaciones en red.</t>
  </si>
  <si>
    <t>Investigaciones lideradas en Red</t>
  </si>
  <si>
    <t>Participación en investigaciones en red</t>
  </si>
  <si>
    <t>Eje Estratégico 3.
Redes académicas e investigativas.</t>
  </si>
  <si>
    <t>REDES ACADÉMICAS E INVESTIGATIVAS</t>
  </si>
  <si>
    <t>Eje Estratégico 4.
Internacionalización</t>
  </si>
  <si>
    <t>Establecer alianzas con grupos de investigación extranjeros en áreas y líneas de investigación afines.</t>
  </si>
  <si>
    <t>Lograr movilidad estudiantil y docente en calidad de investigadores: eventos internacionales, capacitación,   estancias semestrales con el fin de desarrollar proyectos de investigación.</t>
  </si>
  <si>
    <t xml:space="preserve"> Identificar Redes académicas internacionales y estudiar la pertinencia  de ingresar a ellas.</t>
  </si>
  <si>
    <t>Movilidad Estudiantil</t>
  </si>
  <si>
    <t>Redes Academicas</t>
  </si>
  <si>
    <t>Alianzas Grupos Extranjeros</t>
  </si>
  <si>
    <t>Alizanas</t>
  </si>
  <si>
    <t>INTERNACIONALIZACIÓN</t>
  </si>
  <si>
    <t>GC+I</t>
  </si>
  <si>
    <t>GC+I
GLOCALIZACIÓN</t>
  </si>
  <si>
    <t>GC+I
E.E.E.</t>
  </si>
  <si>
    <t>Metas Plurianuales del Entregable Acumuladas</t>
  </si>
  <si>
    <t>Consolidación del Semillero de Investigación (Reuniendo las líneas de Investigación)</t>
  </si>
  <si>
    <t>Indicador de Grupo que le permita estar en o por encima del cuartil 2 (50% superior)</t>
  </si>
  <si>
    <t>Indicador de productos TOP o de productos A mayor que cero (0)</t>
  </si>
  <si>
    <t>Indicador de productos Apropiación Social del conocimiento mayor que cero (0)</t>
  </si>
  <si>
    <t>Indicador de productos de actividades relacionadas con la formación de recurso humano –tipo A mayor que cero (0)</t>
  </si>
  <si>
    <t>Indicador de cohesión mayor que cero</t>
  </si>
  <si>
    <t>Observación y fomento  periódico de eventos científicos de carácter nacional e internacional</t>
  </si>
  <si>
    <t>Elaboración de una base datos de revistas nacionales e internacionales, en donde, según la línea de investigación</t>
  </si>
  <si>
    <t>Participaciones espacio de Semilleros en la Red</t>
  </si>
  <si>
    <t>Tener un investigador Senior como integrante del Grupo</t>
  </si>
  <si>
    <t>Gastos Presupuesto para la actividad</t>
  </si>
  <si>
    <t>Estudiantes Salientes</t>
  </si>
  <si>
    <t>Estudiantes que llegan</t>
  </si>
  <si>
    <t>Redes académicas internacionales</t>
  </si>
  <si>
    <t>TOTAL INVESTIGACIÓN</t>
  </si>
  <si>
    <t>Actuales Plurianuales del Entregable</t>
  </si>
  <si>
    <t>ActualesPlurianuales del Entregable Acumuladas</t>
  </si>
  <si>
    <t>DATOS A INGRESAR</t>
  </si>
  <si>
    <t>EXTENSIÓN</t>
  </si>
  <si>
    <t>TOTAL EXTENSIÓN</t>
  </si>
  <si>
    <t>Eje Estratégico 1. 
Posicionar a Eje Global de la Facultad de Estudios Internacionales como una unidad de negocio encargada de la  formación, asesoría y consultoría en el sector empresarial y público</t>
  </si>
  <si>
    <t>EEE</t>
  </si>
  <si>
    <t>POSICIONAR EJE GLOBAL</t>
  </si>
  <si>
    <t>Portafolio actualizado de acuerdo a los requerimientos del Medio.</t>
  </si>
  <si>
    <t>Portafolio</t>
  </si>
  <si>
    <t>Diseño de un portafolio de extensión acordes a las necesidades del contexto que integre diplomados, consulltorias, charlas cortas, y seminarios</t>
  </si>
  <si>
    <t>Anual</t>
  </si>
  <si>
    <t>Solución de necesidad del contexto a través de la realización de las asesorías y consultorías.</t>
  </si>
  <si>
    <t>Asesorías y Consultorias</t>
  </si>
  <si>
    <t>Formación Empresarial y educativa  en entidades privadas y públicas</t>
  </si>
  <si>
    <t>Formación</t>
  </si>
  <si>
    <t>Participación en proceso de formación empresarial y educativa</t>
  </si>
  <si>
    <t>Pasantias internas de carácter internacional</t>
  </si>
  <si>
    <t>Alianza estratégica con el sector empresarial y público para la solución de necesidades del contexto.</t>
  </si>
  <si>
    <t>Generar alianzas con el sector empresarial y privado</t>
  </si>
  <si>
    <t xml:space="preserve">Impulsar actividades académicas en relación al estado del arte de las disciplinas en las áreas de los  negocios internacionales y de la  logística acorde a las dinámicas del  contexto regional, nacional e internacional con el fin de apoyar el desarrollo de la formación integral de la comunidad académica. </t>
  </si>
  <si>
    <t>Formación complementaria en el currículo</t>
  </si>
  <si>
    <t>Alianzas académicas como para aportar la desarrolla de los programas de la facultad de Estudios Internacionales.</t>
  </si>
  <si>
    <t>Difusión de la cultura del estado del arte de las disciplina de los negocios internacionales y de la logística.</t>
  </si>
  <si>
    <t>Formación Complementaria</t>
  </si>
  <si>
    <t>Difusión de la Cultura</t>
  </si>
  <si>
    <t>Alianzas</t>
  </si>
  <si>
    <t>ACTIVIDADES ACADEMICAS</t>
  </si>
  <si>
    <t>Diplomados como opción de grado y como formación continua en los programas académicos en la facultad</t>
  </si>
  <si>
    <t>Pasantias externas de carácter nacional e internacional</t>
  </si>
  <si>
    <t>Congreso Internacional de Negocios y Logística</t>
  </si>
  <si>
    <t>Apoyo a Evento de las Facultad</t>
  </si>
  <si>
    <t>Catedras abiertas de la Facultad</t>
  </si>
  <si>
    <t>Generar alianzas con el sector empresarial y privado para promover la rentabilidad de los programas profesionales.</t>
  </si>
  <si>
    <t>Nuevos Programas</t>
  </si>
  <si>
    <t>Crecimiento de la Población Estudiantil</t>
  </si>
  <si>
    <t>Profesores/Investigadores Nuevos</t>
  </si>
  <si>
    <t>Doctores Vinculados</t>
  </si>
  <si>
    <t>Crecimiento del Proceso Docente</t>
  </si>
  <si>
    <t>Crecimiento Docencia</t>
  </si>
  <si>
    <t>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</si>
</sst>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b/>
      <u/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" fillId="2" borderId="1" xfId="0" applyFont="1" applyFill="1" applyBorder="1" applyAlignment="1"/>
    <xf numFmtId="0" fontId="0" fillId="0" borderId="2" xfId="0" applyBorder="1" applyAlignment="1"/>
    <xf numFmtId="0" fontId="3" fillId="2" borderId="3" xfId="0" applyFont="1" applyFill="1" applyBorder="1" applyAlignment="1"/>
    <xf numFmtId="0" fontId="0" fillId="0" borderId="4" xfId="0" applyBorder="1" applyAlignment="1"/>
    <xf numFmtId="0" fontId="0" fillId="0" borderId="5" xfId="0" applyBorder="1"/>
    <xf numFmtId="0" fontId="0" fillId="3" borderId="5" xfId="0" applyFill="1" applyBorder="1"/>
    <xf numFmtId="9" fontId="0" fillId="3" borderId="5" xfId="0" applyNumberFormat="1" applyFill="1" applyBorder="1"/>
    <xf numFmtId="9" fontId="0" fillId="0" borderId="5" xfId="1" applyFont="1" applyBorder="1"/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indent="3"/>
    </xf>
    <xf numFmtId="0" fontId="5" fillId="0" borderId="5" xfId="0" applyFont="1" applyFill="1" applyBorder="1" applyAlignment="1">
      <alignment horizontal="left" indent="3"/>
    </xf>
    <xf numFmtId="0" fontId="5" fillId="0" borderId="5" xfId="0" applyFont="1" applyBorder="1" applyAlignment="1">
      <alignment horizontal="left" indent="2"/>
    </xf>
    <xf numFmtId="0" fontId="5" fillId="0" borderId="5" xfId="0" applyFont="1" applyBorder="1" applyAlignment="1">
      <alignment horizontal="left" vertical="center" wrapText="1" indent="4"/>
    </xf>
    <xf numFmtId="0" fontId="5" fillId="0" borderId="5" xfId="0" applyFont="1" applyBorder="1" applyAlignment="1">
      <alignment horizontal="left" indent="4"/>
    </xf>
    <xf numFmtId="0" fontId="5" fillId="0" borderId="5" xfId="0" applyFont="1" applyBorder="1"/>
    <xf numFmtId="0" fontId="4" fillId="2" borderId="5" xfId="0" applyFont="1" applyFill="1" applyBorder="1" applyAlignment="1">
      <alignment horizontal="center" vertical="center"/>
    </xf>
    <xf numFmtId="9" fontId="0" fillId="0" borderId="0" xfId="1" applyFont="1"/>
    <xf numFmtId="9" fontId="0" fillId="0" borderId="5" xfId="0" applyNumberFormat="1" applyFill="1" applyBorder="1"/>
    <xf numFmtId="0" fontId="0" fillId="0" borderId="5" xfId="0" applyFill="1" applyBorder="1"/>
    <xf numFmtId="9" fontId="0" fillId="0" borderId="5" xfId="1" applyFont="1" applyFill="1" applyBorder="1"/>
    <xf numFmtId="0" fontId="5" fillId="0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 indent="2"/>
    </xf>
    <xf numFmtId="9" fontId="7" fillId="5" borderId="5" xfId="1" applyFont="1" applyFill="1" applyBorder="1"/>
    <xf numFmtId="0" fontId="7" fillId="5" borderId="5" xfId="0" applyFont="1" applyFill="1" applyBorder="1"/>
    <xf numFmtId="0" fontId="7" fillId="6" borderId="5" xfId="0" applyFont="1" applyFill="1" applyBorder="1" applyAlignment="1">
      <alignment horizontal="left" indent="2"/>
    </xf>
    <xf numFmtId="9" fontId="7" fillId="6" borderId="5" xfId="1" applyFont="1" applyFill="1" applyBorder="1"/>
    <xf numFmtId="0" fontId="7" fillId="6" borderId="5" xfId="0" applyFont="1" applyFill="1" applyBorder="1"/>
    <xf numFmtId="0" fontId="10" fillId="5" borderId="5" xfId="0" applyFont="1" applyFill="1" applyBorder="1" applyAlignment="1">
      <alignment horizontal="left" indent="1"/>
    </xf>
    <xf numFmtId="9" fontId="10" fillId="5" borderId="5" xfId="1" applyFont="1" applyFill="1" applyBorder="1"/>
    <xf numFmtId="0" fontId="10" fillId="5" borderId="5" xfId="0" applyFont="1" applyFill="1" applyBorder="1"/>
    <xf numFmtId="0" fontId="0" fillId="4" borderId="5" xfId="0" applyFill="1" applyBorder="1"/>
    <xf numFmtId="9" fontId="8" fillId="5" borderId="5" xfId="1" applyFont="1" applyFill="1" applyBorder="1"/>
    <xf numFmtId="0" fontId="8" fillId="5" borderId="5" xfId="0" applyFont="1" applyFill="1" applyBorder="1"/>
    <xf numFmtId="9" fontId="8" fillId="5" borderId="5" xfId="1" applyFont="1" applyFill="1" applyBorder="1" applyAlignment="1">
      <alignment horizontal="left" indent="1"/>
    </xf>
    <xf numFmtId="0" fontId="7" fillId="6" borderId="5" xfId="0" applyFont="1" applyFill="1" applyBorder="1" applyAlignment="1">
      <alignment horizontal="left" vertical="center" wrapText="1" indent="3"/>
    </xf>
    <xf numFmtId="0" fontId="7" fillId="6" borderId="5" xfId="0" applyFont="1" applyFill="1" applyBorder="1" applyAlignment="1">
      <alignment horizontal="left"/>
    </xf>
    <xf numFmtId="9" fontId="7" fillId="6" borderId="5" xfId="1" applyFont="1" applyFill="1" applyBorder="1" applyAlignment="1">
      <alignment horizontal="left" vertical="center" wrapText="1" indent="3"/>
    </xf>
    <xf numFmtId="0" fontId="7" fillId="6" borderId="5" xfId="0" applyFont="1" applyFill="1" applyBorder="1" applyAlignment="1">
      <alignment horizontal="left" indent="3"/>
    </xf>
    <xf numFmtId="9" fontId="5" fillId="7" borderId="5" xfId="1" applyFont="1" applyFill="1" applyBorder="1" applyAlignment="1">
      <alignment horizontal="left"/>
    </xf>
    <xf numFmtId="9" fontId="7" fillId="6" borderId="5" xfId="1" applyFont="1" applyFill="1" applyBorder="1" applyAlignment="1">
      <alignment horizontal="left"/>
    </xf>
    <xf numFmtId="9" fontId="7" fillId="6" borderId="5" xfId="0" applyNumberFormat="1" applyFont="1" applyFill="1" applyBorder="1"/>
    <xf numFmtId="9" fontId="0" fillId="7" borderId="5" xfId="1" applyFont="1" applyFill="1" applyBorder="1"/>
    <xf numFmtId="1" fontId="0" fillId="0" borderId="5" xfId="0" applyNumberFormat="1" applyFill="1" applyBorder="1"/>
    <xf numFmtId="0" fontId="8" fillId="4" borderId="5" xfId="0" applyFont="1" applyFill="1" applyBorder="1"/>
    <xf numFmtId="0" fontId="7" fillId="6" borderId="5" xfId="0" applyFont="1" applyFill="1" applyBorder="1" applyAlignment="1">
      <alignment horizontal="left" indent="1"/>
    </xf>
    <xf numFmtId="9" fontId="8" fillId="4" borderId="5" xfId="1" applyFont="1" applyFill="1" applyBorder="1"/>
    <xf numFmtId="9" fontId="7" fillId="8" borderId="5" xfId="1" applyFont="1" applyFill="1" applyBorder="1"/>
    <xf numFmtId="0" fontId="7" fillId="9" borderId="0" xfId="0" applyFont="1" applyFill="1" applyBorder="1"/>
    <xf numFmtId="0" fontId="0" fillId="9" borderId="0" xfId="0" applyFill="1" applyBorder="1"/>
    <xf numFmtId="9" fontId="0" fillId="9" borderId="0" xfId="1" applyFont="1" applyFill="1" applyBorder="1"/>
    <xf numFmtId="0" fontId="0" fillId="9" borderId="0" xfId="0" applyFill="1"/>
    <xf numFmtId="164" fontId="0" fillId="9" borderId="0" xfId="0" applyNumberFormat="1" applyFill="1"/>
    <xf numFmtId="0" fontId="7" fillId="9" borderId="0" xfId="0" applyFont="1" applyFill="1"/>
    <xf numFmtId="0" fontId="10" fillId="9" borderId="0" xfId="0" applyFont="1" applyFill="1"/>
    <xf numFmtId="9" fontId="8" fillId="9" borderId="0" xfId="1" applyFont="1" applyFill="1"/>
    <xf numFmtId="0" fontId="8" fillId="9" borderId="0" xfId="0" applyFont="1" applyFill="1"/>
    <xf numFmtId="9" fontId="7" fillId="9" borderId="0" xfId="1" applyFont="1" applyFill="1"/>
    <xf numFmtId="9" fontId="0" fillId="9" borderId="0" xfId="1" applyFont="1" applyFill="1"/>
    <xf numFmtId="9" fontId="11" fillId="8" borderId="5" xfId="1" applyFont="1" applyFill="1" applyBorder="1"/>
    <xf numFmtId="9" fontId="0" fillId="10" borderId="5" xfId="0" applyNumberFormat="1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4" fillId="2" borderId="5" xfId="0" applyFont="1" applyFill="1" applyBorder="1" applyAlignment="1">
      <alignment horizontal="center" vertical="center"/>
    </xf>
    <xf numFmtId="165" fontId="0" fillId="0" borderId="5" xfId="2" applyNumberFormat="1" applyFont="1" applyFill="1" applyBorder="1"/>
    <xf numFmtId="9" fontId="0" fillId="0" borderId="0" xfId="1" applyFont="1" applyAlignment="1">
      <alignment horizontal="center"/>
    </xf>
    <xf numFmtId="9" fontId="0" fillId="9" borderId="0" xfId="1" applyFont="1" applyFill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10" fillId="5" borderId="5" xfId="0" applyNumberFormat="1" applyFont="1" applyFill="1" applyBorder="1" applyAlignment="1">
      <alignment horizontal="center"/>
    </xf>
    <xf numFmtId="9" fontId="10" fillId="5" borderId="5" xfId="1" applyFont="1" applyFill="1" applyBorder="1" applyAlignment="1">
      <alignment horizontal="center"/>
    </xf>
    <xf numFmtId="9" fontId="8" fillId="4" borderId="5" xfId="1" applyFont="1" applyFill="1" applyBorder="1" applyAlignment="1">
      <alignment horizontal="center"/>
    </xf>
    <xf numFmtId="9" fontId="0" fillId="9" borderId="0" xfId="1" applyFont="1" applyFill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9" borderId="0" xfId="0" applyFill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0" fontId="0" fillId="9" borderId="0" xfId="0" applyFill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164" fontId="0" fillId="0" borderId="5" xfId="1" applyNumberFormat="1" applyFont="1" applyFill="1" applyBorder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4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3" fillId="2" borderId="6" xfId="0" applyFont="1" applyFill="1" applyBorder="1" applyAlignment="1"/>
    <xf numFmtId="0" fontId="3" fillId="2" borderId="9" xfId="0" applyFont="1" applyFill="1" applyBorder="1" applyAlignment="1"/>
    <xf numFmtId="0" fontId="3" fillId="2" borderId="7" xfId="0" applyFont="1" applyFill="1" applyBorder="1" applyAlignment="1"/>
    <xf numFmtId="9" fontId="4" fillId="2" borderId="5" xfId="1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5" fontId="0" fillId="10" borderId="5" xfId="2" applyNumberFormat="1" applyFont="1" applyFill="1" applyBorder="1" applyProtection="1">
      <protection locked="0"/>
    </xf>
    <xf numFmtId="1" fontId="0" fillId="10" borderId="5" xfId="2" applyNumberFormat="1" applyFont="1" applyFill="1" applyBorder="1" applyProtection="1"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Investigación!$M$4</c:f>
              <c:strCache>
                <c:ptCount val="1"/>
                <c:pt idx="0">
                  <c:v>Metas Plurianuales del Entregable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Investigación!$M$5:$Q$5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Investigación!$M$75:$Q$75</c:f>
              <c:numCache>
                <c:formatCode>0%</c:formatCode>
                <c:ptCount val="5"/>
                <c:pt idx="0">
                  <c:v>0.29284756985133736</c:v>
                </c:pt>
                <c:pt idx="1">
                  <c:v>0.1938849501661129</c:v>
                </c:pt>
                <c:pt idx="2">
                  <c:v>0.1557882034967617</c:v>
                </c:pt>
                <c:pt idx="3">
                  <c:v>0.18908581965837767</c:v>
                </c:pt>
                <c:pt idx="4">
                  <c:v>0.16839345682741036</c:v>
                </c:pt>
              </c:numCache>
            </c:numRef>
          </c:val>
        </c:ser>
        <c:ser>
          <c:idx val="1"/>
          <c:order val="1"/>
          <c:tx>
            <c:strRef>
              <c:f>Investigación!$W$4</c:f>
              <c:strCache>
                <c:ptCount val="1"/>
                <c:pt idx="0">
                  <c:v>Actuales Plurianuales del Entregable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Investigación!$M$5:$Q$5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Investigación!$W$75:$AA$75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98006592"/>
        <c:axId val="-598008768"/>
      </c:barChart>
      <c:catAx>
        <c:axId val="-59800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8008768"/>
        <c:crosses val="autoZero"/>
        <c:auto val="1"/>
        <c:lblAlgn val="ctr"/>
        <c:lblOffset val="100"/>
        <c:noMultiLvlLbl val="0"/>
      </c:catAx>
      <c:valAx>
        <c:axId val="-59800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800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Docencia!$M$4</c:f>
              <c:strCache>
                <c:ptCount val="1"/>
                <c:pt idx="0">
                  <c:v>Metas Plurianuales del Entregable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Docencia!$M$5:$Q$5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Docencia!$M$12:$Q$12</c:f>
              <c:numCache>
                <c:formatCode>0%</c:formatCode>
                <c:ptCount val="5"/>
                <c:pt idx="0">
                  <c:v>0.14772727272727273</c:v>
                </c:pt>
                <c:pt idx="1">
                  <c:v>0.18790584415584419</c:v>
                </c:pt>
                <c:pt idx="2">
                  <c:v>0.17491883116883111</c:v>
                </c:pt>
                <c:pt idx="3">
                  <c:v>0.23336038961038963</c:v>
                </c:pt>
                <c:pt idx="4">
                  <c:v>0.25608766233766234</c:v>
                </c:pt>
              </c:numCache>
            </c:numRef>
          </c:val>
        </c:ser>
        <c:ser>
          <c:idx val="1"/>
          <c:order val="1"/>
          <c:tx>
            <c:strRef>
              <c:f>Docencia!$W$4</c:f>
              <c:strCache>
                <c:ptCount val="1"/>
                <c:pt idx="0">
                  <c:v>Actuales Plurianuales del Entregable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Docencia!$M$5:$Q$5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Docencia!$W$12:$AA$12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98012032"/>
        <c:axId val="-598010944"/>
      </c:barChart>
      <c:catAx>
        <c:axId val="-59801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8010944"/>
        <c:crosses val="autoZero"/>
        <c:auto val="1"/>
        <c:lblAlgn val="ctr"/>
        <c:lblOffset val="100"/>
        <c:noMultiLvlLbl val="0"/>
      </c:catAx>
      <c:valAx>
        <c:axId val="-59801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59801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Extensión!$M$4</c:f>
              <c:strCache>
                <c:ptCount val="1"/>
                <c:pt idx="0">
                  <c:v>Metas Plurianuales del Entregable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Extensión!$M$5:$Q$5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Extensión!$M$27:$Q$27</c:f>
              <c:numCache>
                <c:formatCode>0%</c:formatCode>
                <c:ptCount val="5"/>
                <c:pt idx="0">
                  <c:v>0</c:v>
                </c:pt>
                <c:pt idx="1">
                  <c:v>0.21321428571428572</c:v>
                </c:pt>
                <c:pt idx="2">
                  <c:v>0.23535714285714285</c:v>
                </c:pt>
                <c:pt idx="3">
                  <c:v>0.26642857142857151</c:v>
                </c:pt>
                <c:pt idx="4">
                  <c:v>0.28499999999999992</c:v>
                </c:pt>
              </c:numCache>
            </c:numRef>
          </c:val>
        </c:ser>
        <c:ser>
          <c:idx val="1"/>
          <c:order val="1"/>
          <c:tx>
            <c:strRef>
              <c:f>Extensión!$W$4</c:f>
              <c:strCache>
                <c:ptCount val="1"/>
                <c:pt idx="0">
                  <c:v>Actuales Plurianuales del Entregable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Extensión!$M$5:$Q$5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Extensión!$W$27:$AA$27</c:f>
              <c:numCache>
                <c:formatCode>0%</c:formatCode>
                <c:ptCount val="5"/>
                <c:pt idx="0">
                  <c:v>0</c:v>
                </c:pt>
                <c:pt idx="1">
                  <c:v>3.7499999999999999E-2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42066480"/>
        <c:axId val="-642058864"/>
      </c:barChart>
      <c:catAx>
        <c:axId val="-64206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42058864"/>
        <c:crosses val="autoZero"/>
        <c:auto val="1"/>
        <c:lblAlgn val="ctr"/>
        <c:lblOffset val="100"/>
        <c:noMultiLvlLbl val="0"/>
      </c:catAx>
      <c:valAx>
        <c:axId val="-64205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64206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1057275</xdr:colOff>
      <xdr:row>75</xdr:row>
      <xdr:rowOff>114300</xdr:rowOff>
    </xdr:from>
    <xdr:to>
      <xdr:col>27</xdr:col>
      <xdr:colOff>266700</xdr:colOff>
      <xdr:row>90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1057275</xdr:colOff>
      <xdr:row>12</xdr:row>
      <xdr:rowOff>114300</xdr:rowOff>
    </xdr:from>
    <xdr:to>
      <xdr:col>27</xdr:col>
      <xdr:colOff>266700</xdr:colOff>
      <xdr:row>27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1057275</xdr:colOff>
      <xdr:row>27</xdr:row>
      <xdr:rowOff>114300</xdr:rowOff>
    </xdr:from>
    <xdr:to>
      <xdr:col>27</xdr:col>
      <xdr:colOff>266700</xdr:colOff>
      <xdr:row>42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opLeftCell="E34" zoomScaleNormal="100" workbookViewId="0">
      <selection activeCell="Q44" sqref="Q44"/>
    </sheetView>
  </sheetViews>
  <sheetFormatPr baseColWidth="10" defaultColWidth="0" defaultRowHeight="15" outlineLevelRow="4" outlineLevelCol="1" x14ac:dyDescent="0.25"/>
  <cols>
    <col min="1" max="2" width="20" customWidth="1" outlineLevel="1"/>
    <col min="3" max="3" width="46.85546875" style="52" customWidth="1"/>
    <col min="4" max="4" width="83.5703125" style="52" customWidth="1"/>
    <col min="5" max="5" width="12.7109375" style="59" customWidth="1" outlineLevel="1"/>
    <col min="6" max="7" width="19" style="52" customWidth="1"/>
    <col min="8" max="8" width="6.140625" style="52" customWidth="1" outlineLevel="1"/>
    <col min="9" max="12" width="5.5703125" style="52" customWidth="1" outlineLevel="1"/>
    <col min="13" max="17" width="6.140625" style="52" bestFit="1" customWidth="1"/>
    <col min="18" max="18" width="6.140625" style="52" customWidth="1" outlineLevel="1"/>
    <col min="19" max="22" width="5.5703125" style="52" customWidth="1" outlineLevel="1"/>
    <col min="23" max="27" width="6.140625" style="52" bestFit="1" customWidth="1"/>
    <col min="28" max="28" width="24" style="52" customWidth="1"/>
    <col min="29" max="29" width="20.5703125" style="52" bestFit="1" customWidth="1"/>
    <col min="30" max="30" width="6.85546875" style="52" customWidth="1"/>
    <col min="31" max="16384" width="11.42578125" style="52" hidden="1"/>
  </cols>
  <sheetData>
    <row r="1" spans="1:29" ht="21" x14ac:dyDescent="0.35">
      <c r="A1" s="1"/>
      <c r="B1" s="99" t="s">
        <v>0</v>
      </c>
      <c r="C1" s="100"/>
      <c r="D1" s="2" t="s">
        <v>1</v>
      </c>
      <c r="E1" s="18"/>
      <c r="F1" s="53"/>
      <c r="G1" s="53"/>
    </row>
    <row r="2" spans="1:29" ht="21.75" thickBot="1" x14ac:dyDescent="0.4">
      <c r="A2" s="3"/>
      <c r="B2" s="101" t="s">
        <v>2</v>
      </c>
      <c r="C2" s="102"/>
      <c r="D2" s="4" t="s">
        <v>16</v>
      </c>
      <c r="E2" s="18"/>
      <c r="W2" s="104" t="s">
        <v>103</v>
      </c>
      <c r="X2" s="105"/>
      <c r="Y2" s="105"/>
      <c r="Z2" s="105"/>
      <c r="AA2" s="106"/>
    </row>
    <row r="3" spans="1:29" x14ac:dyDescent="0.25">
      <c r="A3" s="50"/>
      <c r="B3" s="50"/>
      <c r="C3" s="50"/>
      <c r="D3" s="50"/>
      <c r="E3" s="51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30.75" customHeight="1" x14ac:dyDescent="0.25">
      <c r="A4" s="89" t="s">
        <v>3</v>
      </c>
      <c r="B4" s="89" t="s">
        <v>23</v>
      </c>
      <c r="C4" s="90" t="s">
        <v>4</v>
      </c>
      <c r="D4" s="95" t="s">
        <v>5</v>
      </c>
      <c r="E4" s="103" t="s">
        <v>36</v>
      </c>
      <c r="F4" s="94" t="s">
        <v>19</v>
      </c>
      <c r="G4" s="96" t="s">
        <v>96</v>
      </c>
      <c r="H4" s="94" t="s">
        <v>85</v>
      </c>
      <c r="I4" s="94"/>
      <c r="J4" s="94"/>
      <c r="K4" s="94"/>
      <c r="L4" s="94"/>
      <c r="M4" s="94" t="s">
        <v>6</v>
      </c>
      <c r="N4" s="94"/>
      <c r="O4" s="94"/>
      <c r="P4" s="94"/>
      <c r="Q4" s="94"/>
      <c r="R4" s="94" t="s">
        <v>102</v>
      </c>
      <c r="S4" s="94"/>
      <c r="T4" s="94"/>
      <c r="U4" s="94"/>
      <c r="V4" s="94"/>
      <c r="W4" s="94" t="s">
        <v>101</v>
      </c>
      <c r="X4" s="94"/>
      <c r="Y4" s="94"/>
      <c r="Z4" s="94"/>
      <c r="AA4" s="94"/>
      <c r="AB4" s="94" t="s">
        <v>7</v>
      </c>
      <c r="AC4" s="94" t="s">
        <v>8</v>
      </c>
    </row>
    <row r="5" spans="1:29" ht="30.75" customHeight="1" x14ac:dyDescent="0.25">
      <c r="A5" s="89"/>
      <c r="B5" s="89"/>
      <c r="C5" s="90"/>
      <c r="D5" s="95"/>
      <c r="E5" s="103"/>
      <c r="F5" s="94"/>
      <c r="G5" s="97"/>
      <c r="H5" s="17">
        <v>2015</v>
      </c>
      <c r="I5" s="17">
        <v>2016</v>
      </c>
      <c r="J5" s="17">
        <v>2017</v>
      </c>
      <c r="K5" s="17">
        <v>2018</v>
      </c>
      <c r="L5" s="17">
        <v>2019</v>
      </c>
      <c r="M5" s="17">
        <v>2015</v>
      </c>
      <c r="N5" s="17">
        <v>2016</v>
      </c>
      <c r="O5" s="17">
        <v>2017</v>
      </c>
      <c r="P5" s="17">
        <v>2018</v>
      </c>
      <c r="Q5" s="17">
        <v>2019</v>
      </c>
      <c r="R5" s="17">
        <v>2015</v>
      </c>
      <c r="S5" s="17">
        <v>2016</v>
      </c>
      <c r="T5" s="17">
        <v>2017</v>
      </c>
      <c r="U5" s="17">
        <v>2018</v>
      </c>
      <c r="V5" s="17">
        <v>2019</v>
      </c>
      <c r="W5" s="17">
        <v>2015</v>
      </c>
      <c r="X5" s="17">
        <v>2016</v>
      </c>
      <c r="Y5" s="17">
        <v>2017</v>
      </c>
      <c r="Z5" s="17">
        <v>2018</v>
      </c>
      <c r="AA5" s="17">
        <v>2019</v>
      </c>
      <c r="AB5" s="94"/>
      <c r="AC5" s="94"/>
    </row>
    <row r="6" spans="1:29" ht="15" customHeight="1" outlineLevel="3" x14ac:dyDescent="0.25">
      <c r="A6" s="82" t="s">
        <v>82</v>
      </c>
      <c r="B6" s="92" t="s">
        <v>24</v>
      </c>
      <c r="C6" s="88" t="s">
        <v>9</v>
      </c>
      <c r="D6" s="11" t="s">
        <v>86</v>
      </c>
      <c r="E6" s="8">
        <v>0.18</v>
      </c>
      <c r="F6" s="5"/>
      <c r="G6" s="5"/>
      <c r="H6" s="19">
        <f>SUM($M6:M6)</f>
        <v>0.3</v>
      </c>
      <c r="I6" s="19">
        <f>SUM($M6:N6)</f>
        <v>0.8</v>
      </c>
      <c r="J6" s="19">
        <f>SUM($M6:O6)</f>
        <v>1</v>
      </c>
      <c r="K6" s="19">
        <f>SUM($M6:P6)</f>
        <v>1</v>
      </c>
      <c r="L6" s="19">
        <f>SUM($M6:Q6)</f>
        <v>1</v>
      </c>
      <c r="M6" s="7">
        <v>0.3</v>
      </c>
      <c r="N6" s="7">
        <v>0.5</v>
      </c>
      <c r="O6" s="7">
        <v>0.2</v>
      </c>
      <c r="P6" s="7"/>
      <c r="Q6" s="7"/>
      <c r="R6" s="19">
        <f>SUM($W6:W6)</f>
        <v>0</v>
      </c>
      <c r="S6" s="19">
        <f>SUM($W6:X6)</f>
        <v>0</v>
      </c>
      <c r="T6" s="19">
        <f>SUM($W6:Y6)</f>
        <v>0</v>
      </c>
      <c r="U6" s="19">
        <f>SUM($W6:Z6)</f>
        <v>0</v>
      </c>
      <c r="V6" s="19">
        <f>SUM($W6:AA6)</f>
        <v>0</v>
      </c>
      <c r="W6" s="61"/>
      <c r="X6" s="61"/>
      <c r="Y6" s="61"/>
      <c r="Z6" s="61"/>
      <c r="AA6" s="61"/>
      <c r="AB6" s="6" t="s">
        <v>11</v>
      </c>
      <c r="AC6" s="5"/>
    </row>
    <row r="7" spans="1:29" outlineLevel="3" x14ac:dyDescent="0.25">
      <c r="A7" s="83"/>
      <c r="B7" s="92"/>
      <c r="C7" s="88"/>
      <c r="D7" s="11" t="s">
        <v>10</v>
      </c>
      <c r="E7" s="8">
        <v>0.18</v>
      </c>
      <c r="F7" s="5"/>
      <c r="G7" s="5"/>
      <c r="H7" s="20">
        <f>SUM($M7:M7)</f>
        <v>2</v>
      </c>
      <c r="I7" s="20">
        <f>SUM($M7:N7)</f>
        <v>4</v>
      </c>
      <c r="J7" s="20">
        <f>SUM($M7:O7)</f>
        <v>6</v>
      </c>
      <c r="K7" s="20">
        <f>SUM($M7:P7)</f>
        <v>8</v>
      </c>
      <c r="L7" s="20">
        <f>SUM($M7:Q7)</f>
        <v>10</v>
      </c>
      <c r="M7" s="5">
        <v>2</v>
      </c>
      <c r="N7" s="5">
        <v>2</v>
      </c>
      <c r="O7" s="5">
        <v>2</v>
      </c>
      <c r="P7" s="5">
        <v>2</v>
      </c>
      <c r="Q7" s="5">
        <v>2</v>
      </c>
      <c r="R7" s="20">
        <f>SUM($W7:W7)</f>
        <v>0</v>
      </c>
      <c r="S7" s="20">
        <f>SUM($W7:X7)</f>
        <v>0</v>
      </c>
      <c r="T7" s="20">
        <f>SUM($W7:Y7)</f>
        <v>0</v>
      </c>
      <c r="U7" s="20">
        <f>SUM($W7:Z7)</f>
        <v>0</v>
      </c>
      <c r="V7" s="20">
        <f>SUM($W7:AA7)</f>
        <v>0</v>
      </c>
      <c r="W7" s="62"/>
      <c r="X7" s="62"/>
      <c r="Y7" s="62"/>
      <c r="Z7" s="62"/>
      <c r="AA7" s="62"/>
      <c r="AB7" s="5" t="s">
        <v>11</v>
      </c>
      <c r="AC7" s="5"/>
    </row>
    <row r="8" spans="1:29" outlineLevel="3" x14ac:dyDescent="0.25">
      <c r="A8" s="83"/>
      <c r="B8" s="92"/>
      <c r="C8" s="88"/>
      <c r="D8" s="11" t="s">
        <v>12</v>
      </c>
      <c r="E8" s="8">
        <v>0.18</v>
      </c>
      <c r="F8" s="5"/>
      <c r="G8" s="5"/>
      <c r="H8" s="19">
        <f>SUM($M8:M8)</f>
        <v>1</v>
      </c>
      <c r="I8" s="19">
        <f>SUM($M8:N8)</f>
        <v>1</v>
      </c>
      <c r="J8" s="19">
        <f>SUM($M8:O8)</f>
        <v>1</v>
      </c>
      <c r="K8" s="19">
        <f>SUM($M8:P8)</f>
        <v>1</v>
      </c>
      <c r="L8" s="19">
        <f>SUM($M8:Q8)</f>
        <v>1</v>
      </c>
      <c r="M8" s="7">
        <v>1</v>
      </c>
      <c r="N8" s="7"/>
      <c r="O8" s="7"/>
      <c r="P8" s="7"/>
      <c r="Q8" s="7"/>
      <c r="R8" s="19">
        <f>SUM($W8:W8)</f>
        <v>0</v>
      </c>
      <c r="S8" s="19">
        <f>SUM($W8:X8)</f>
        <v>0</v>
      </c>
      <c r="T8" s="19">
        <f>SUM($W8:Y8)</f>
        <v>0</v>
      </c>
      <c r="U8" s="19">
        <f>SUM($W8:Z8)</f>
        <v>0</v>
      </c>
      <c r="V8" s="19">
        <f>SUM($W8:AA8)</f>
        <v>0</v>
      </c>
      <c r="W8" s="61"/>
      <c r="X8" s="61"/>
      <c r="Y8" s="61"/>
      <c r="Z8" s="61"/>
      <c r="AA8" s="61"/>
      <c r="AB8" s="6" t="s">
        <v>13</v>
      </c>
      <c r="AC8" s="5"/>
    </row>
    <row r="9" spans="1:29" outlineLevel="3" x14ac:dyDescent="0.25">
      <c r="A9" s="83"/>
      <c r="B9" s="92"/>
      <c r="C9" s="88"/>
      <c r="D9" s="11" t="s">
        <v>14</v>
      </c>
      <c r="E9" s="8">
        <v>0.1</v>
      </c>
      <c r="F9" s="5"/>
      <c r="G9" s="5"/>
      <c r="H9" s="20">
        <f>SUM($M9:M9)</f>
        <v>4</v>
      </c>
      <c r="I9" s="20">
        <f>SUM($M9:N9)</f>
        <v>8</v>
      </c>
      <c r="J9" s="20">
        <f>SUM($M9:O9)</f>
        <v>12</v>
      </c>
      <c r="K9" s="20">
        <f>SUM($M9:P9)</f>
        <v>16</v>
      </c>
      <c r="L9" s="20">
        <f>SUM($M9:Q9)</f>
        <v>20</v>
      </c>
      <c r="M9" s="6">
        <v>4</v>
      </c>
      <c r="N9" s="6">
        <v>4</v>
      </c>
      <c r="O9" s="6">
        <v>4</v>
      </c>
      <c r="P9" s="6">
        <v>4</v>
      </c>
      <c r="Q9" s="6">
        <v>4</v>
      </c>
      <c r="R9" s="20">
        <f>SUM($W9:W9)</f>
        <v>0</v>
      </c>
      <c r="S9" s="20">
        <f>SUM($W9:X9)</f>
        <v>0</v>
      </c>
      <c r="T9" s="20">
        <f>SUM($W9:Y9)</f>
        <v>0</v>
      </c>
      <c r="U9" s="20">
        <f>SUM($W9:Z9)</f>
        <v>0</v>
      </c>
      <c r="V9" s="20">
        <f>SUM($W9:AA9)</f>
        <v>0</v>
      </c>
      <c r="W9" s="62"/>
      <c r="X9" s="62"/>
      <c r="Y9" s="62"/>
      <c r="Z9" s="62"/>
      <c r="AA9" s="62"/>
      <c r="AB9" s="6" t="s">
        <v>15</v>
      </c>
      <c r="AC9" s="5"/>
    </row>
    <row r="10" spans="1:29" outlineLevel="3" x14ac:dyDescent="0.25">
      <c r="A10" s="83"/>
      <c r="B10" s="92"/>
      <c r="C10" s="88"/>
      <c r="D10" s="11" t="s">
        <v>17</v>
      </c>
      <c r="E10" s="8">
        <v>0.18</v>
      </c>
      <c r="F10" s="5"/>
      <c r="G10" s="5"/>
      <c r="H10" s="20">
        <f>SUM($M10:M10)</f>
        <v>2</v>
      </c>
      <c r="I10" s="20">
        <f>SUM($M10:N10)</f>
        <v>5</v>
      </c>
      <c r="J10" s="20">
        <f>SUM($M10:O10)</f>
        <v>10</v>
      </c>
      <c r="K10" s="20">
        <f>SUM($M10:P10)</f>
        <v>16</v>
      </c>
      <c r="L10" s="20">
        <f>SUM($M10:Q10)</f>
        <v>22</v>
      </c>
      <c r="M10" s="5">
        <v>2</v>
      </c>
      <c r="N10" s="5">
        <v>3</v>
      </c>
      <c r="O10" s="5">
        <v>5</v>
      </c>
      <c r="P10" s="5">
        <v>6</v>
      </c>
      <c r="Q10" s="5">
        <v>6</v>
      </c>
      <c r="R10" s="20">
        <f>SUM($W10:W10)</f>
        <v>0</v>
      </c>
      <c r="S10" s="20">
        <f>SUM($W10:X10)</f>
        <v>0</v>
      </c>
      <c r="T10" s="20">
        <f>SUM($W10:Y10)</f>
        <v>0</v>
      </c>
      <c r="U10" s="20">
        <f>SUM($W10:Z10)</f>
        <v>0</v>
      </c>
      <c r="V10" s="20">
        <f>SUM($W10:AA10)</f>
        <v>0</v>
      </c>
      <c r="W10" s="62"/>
      <c r="X10" s="62"/>
      <c r="Y10" s="62"/>
      <c r="Z10" s="62"/>
      <c r="AA10" s="62"/>
      <c r="AB10" s="6" t="s">
        <v>11</v>
      </c>
      <c r="AC10" s="5"/>
    </row>
    <row r="11" spans="1:29" outlineLevel="3" x14ac:dyDescent="0.25">
      <c r="A11" s="83"/>
      <c r="B11" s="92"/>
      <c r="C11" s="88"/>
      <c r="D11" s="11" t="s">
        <v>94</v>
      </c>
      <c r="E11" s="8">
        <v>0.18</v>
      </c>
      <c r="F11" s="5"/>
      <c r="G11" s="5"/>
      <c r="H11" s="20">
        <f>SUM($M11:M11)</f>
        <v>1</v>
      </c>
      <c r="I11" s="20">
        <f>SUM($M11:N11)</f>
        <v>2</v>
      </c>
      <c r="J11" s="20">
        <f>SUM($M11:O11)</f>
        <v>4</v>
      </c>
      <c r="K11" s="20">
        <f>SUM($M11:P11)</f>
        <v>7</v>
      </c>
      <c r="L11" s="20">
        <f>SUM($M11:Q11)</f>
        <v>11</v>
      </c>
      <c r="M11" s="5">
        <v>1</v>
      </c>
      <c r="N11" s="5">
        <v>1</v>
      </c>
      <c r="O11" s="5">
        <v>2</v>
      </c>
      <c r="P11" s="5">
        <v>3</v>
      </c>
      <c r="Q11" s="5">
        <v>4</v>
      </c>
      <c r="R11" s="20">
        <f>SUM($W11:W11)</f>
        <v>0</v>
      </c>
      <c r="S11" s="20">
        <f>SUM($W11:X11)</f>
        <v>0</v>
      </c>
      <c r="T11" s="20">
        <f>SUM($W11:Y11)</f>
        <v>0</v>
      </c>
      <c r="U11" s="20">
        <f>SUM($W11:Z11)</f>
        <v>0</v>
      </c>
      <c r="V11" s="20">
        <f>SUM($W11:AA11)</f>
        <v>0</v>
      </c>
      <c r="W11" s="62"/>
      <c r="X11" s="62"/>
      <c r="Y11" s="62"/>
      <c r="Z11" s="62"/>
      <c r="AA11" s="62"/>
      <c r="AB11" s="6" t="s">
        <v>11</v>
      </c>
      <c r="AC11" s="5"/>
    </row>
    <row r="12" spans="1:29" s="54" customFormat="1" outlineLevel="2" x14ac:dyDescent="0.25">
      <c r="A12" s="83"/>
      <c r="B12" s="92"/>
      <c r="C12" s="88"/>
      <c r="D12" s="26" t="s">
        <v>25</v>
      </c>
      <c r="E12" s="27">
        <v>0.3</v>
      </c>
      <c r="F12" s="28"/>
      <c r="G12" s="28"/>
      <c r="H12" s="27">
        <f>$E6*(H6/$L6)+$E7*(H7/$L7)+$E8*(H8/$L8)+$E9*(H9/$L9)+$E10*(H10/$L10)+$E11*(H11/$L11)</f>
        <v>0.32272727272727275</v>
      </c>
      <c r="I12" s="27">
        <f>$E6*(I6/$L6)+$E7*(I7/$L7)+$E8*(I8/$L8)+$E9*(I9/$L9)+$E10*(I10/$L10)+$E11*(I11/$L11)</f>
        <v>0.50963636363636355</v>
      </c>
      <c r="J12" s="27">
        <f>$E6*(J6/$L6)+$E7*(J7/$L7)+$E8*(J8/$L8)+$E9*(J9/$L9)+$E10*(J10/$L10)+$E11*(J11/$L11)</f>
        <v>0.67527272727272725</v>
      </c>
      <c r="K12" s="27">
        <f>$E6*(K6/$L6)+$E7*(K7/$L7)+$E8*(K8/$L8)+$E9*(K9/$L9)+$E10*(K10/$L10)+$E11*(K11/$L11)</f>
        <v>0.82945454545454544</v>
      </c>
      <c r="L12" s="27">
        <f>$E6*(L6/$L6)+$E7*(L7/$L7)+$E8*(L8/$L8)+$E9*(L9/$L9)+$E10*(L10/$L10)+$E11*(L11/$L11)</f>
        <v>1</v>
      </c>
      <c r="M12" s="27">
        <f>H12-G12</f>
        <v>0.32272727272727275</v>
      </c>
      <c r="N12" s="27">
        <f>I12-H12</f>
        <v>0.1869090909090908</v>
      </c>
      <c r="O12" s="27">
        <f>J12-I12</f>
        <v>0.16563636363636369</v>
      </c>
      <c r="P12" s="27">
        <f>K12-J12</f>
        <v>0.1541818181818182</v>
      </c>
      <c r="Q12" s="27">
        <f>L12-K12</f>
        <v>0.17054545454545456</v>
      </c>
      <c r="R12" s="27">
        <f>$E6*(R6/$L6)+$E7*(R7/$L7)+$E8*(R8/$L8)+$E9*(R9/$L9)+$E10*(R10/$L10)+$E11*(R11/$L11)</f>
        <v>0</v>
      </c>
      <c r="S12" s="27">
        <f>$E6*(S6/$L6)+$E7*(S7/$L7)+$E8*(S8/$L8)+$E9*(S9/$L9)+$E10*(S10/$L10)+$E11*(S11/$L11)</f>
        <v>0</v>
      </c>
      <c r="T12" s="27">
        <f>$E6*(T6/$L6)+$E7*(T7/$L7)+$E8*(T8/$L8)+$E9*(T9/$L9)+$E10*(T10/$L10)+$E11*(T11/$L11)</f>
        <v>0</v>
      </c>
      <c r="U12" s="27">
        <f>$E6*(U6/$L6)+$E7*(U7/$L7)+$E8*(U8/$L8)+$E9*(U9/$L9)+$E10*(U10/$L10)+$E11*(U11/$L11)</f>
        <v>0</v>
      </c>
      <c r="V12" s="27">
        <f>$E6*(V6/$L6)+$E7*(V7/$L7)+$E8*(V8/$L8)+$E9*(V9/$L9)+$E10*(V10/$L10)+$E11*(V11/$L11)</f>
        <v>0</v>
      </c>
      <c r="W12" s="27">
        <f>R12</f>
        <v>0</v>
      </c>
      <c r="X12" s="27">
        <f>S12-R12</f>
        <v>0</v>
      </c>
      <c r="Y12" s="27">
        <f>T12-S12</f>
        <v>0</v>
      </c>
      <c r="Z12" s="27">
        <f>U12-T12</f>
        <v>0</v>
      </c>
      <c r="AA12" s="27">
        <f>V12-U12</f>
        <v>0</v>
      </c>
      <c r="AB12" s="28"/>
      <c r="AC12" s="28"/>
    </row>
    <row r="13" spans="1:29" ht="15" customHeight="1" outlineLevel="3" x14ac:dyDescent="0.25">
      <c r="A13" s="83"/>
      <c r="B13" s="92"/>
      <c r="C13" s="88"/>
      <c r="D13" s="11" t="s">
        <v>18</v>
      </c>
      <c r="E13" s="8">
        <v>0.4</v>
      </c>
      <c r="F13" s="5"/>
      <c r="G13" s="5"/>
      <c r="H13" s="21">
        <f>SUM($M13:M13)</f>
        <v>1</v>
      </c>
      <c r="I13" s="21">
        <f>SUM($M13:N13)</f>
        <v>1</v>
      </c>
      <c r="J13" s="21">
        <f>SUM($M13:O13)</f>
        <v>1</v>
      </c>
      <c r="K13" s="21">
        <f>SUM($M13:P13)</f>
        <v>1</v>
      </c>
      <c r="L13" s="21">
        <f>SUM($M13:Q13)</f>
        <v>1</v>
      </c>
      <c r="M13" s="7">
        <v>1</v>
      </c>
      <c r="N13" s="5"/>
      <c r="O13" s="5"/>
      <c r="P13" s="5"/>
      <c r="Q13" s="5"/>
      <c r="R13" s="21">
        <f>SUM($W13:W13)</f>
        <v>0</v>
      </c>
      <c r="S13" s="21">
        <f>SUM($W13:X13)</f>
        <v>0</v>
      </c>
      <c r="T13" s="21">
        <f>SUM($W13:Y13)</f>
        <v>0</v>
      </c>
      <c r="U13" s="21">
        <f>SUM($W13:Z13)</f>
        <v>0</v>
      </c>
      <c r="V13" s="21">
        <f>SUM($W13:AA13)</f>
        <v>0</v>
      </c>
      <c r="W13" s="61"/>
      <c r="X13" s="62"/>
      <c r="Y13" s="62"/>
      <c r="Z13" s="62"/>
      <c r="AA13" s="62"/>
      <c r="AB13" s="6" t="s">
        <v>13</v>
      </c>
      <c r="AC13" s="5"/>
    </row>
    <row r="14" spans="1:29" outlineLevel="3" x14ac:dyDescent="0.25">
      <c r="A14" s="83"/>
      <c r="B14" s="92"/>
      <c r="C14" s="88"/>
      <c r="D14" s="11" t="s">
        <v>20</v>
      </c>
      <c r="E14" s="8">
        <v>0.2</v>
      </c>
      <c r="F14" s="5"/>
      <c r="G14" s="5"/>
      <c r="H14" s="20">
        <f>SUM($M14:M14)</f>
        <v>2</v>
      </c>
      <c r="I14" s="20">
        <f>SUM($M14:N14)</f>
        <v>4</v>
      </c>
      <c r="J14" s="20">
        <f>SUM($M14:O14)</f>
        <v>6</v>
      </c>
      <c r="K14" s="20">
        <f>SUM($M14:P14)</f>
        <v>8</v>
      </c>
      <c r="L14" s="20">
        <f>SUM($M14:Q14)</f>
        <v>10</v>
      </c>
      <c r="M14" s="6">
        <v>2</v>
      </c>
      <c r="N14" s="6">
        <v>2</v>
      </c>
      <c r="O14" s="6">
        <v>2</v>
      </c>
      <c r="P14" s="6">
        <v>2</v>
      </c>
      <c r="Q14" s="6">
        <v>2</v>
      </c>
      <c r="R14" s="20">
        <f>SUM($W14:W14)</f>
        <v>0</v>
      </c>
      <c r="S14" s="20">
        <f>SUM($W14:X14)</f>
        <v>0</v>
      </c>
      <c r="T14" s="20">
        <f>SUM($W14:Y14)</f>
        <v>0</v>
      </c>
      <c r="U14" s="20">
        <f>SUM($W14:Z14)</f>
        <v>0</v>
      </c>
      <c r="V14" s="20">
        <f>SUM($W14:AA14)</f>
        <v>0</v>
      </c>
      <c r="W14" s="62"/>
      <c r="X14" s="62"/>
      <c r="Y14" s="62"/>
      <c r="Z14" s="62"/>
      <c r="AA14" s="62"/>
      <c r="AB14" s="6" t="s">
        <v>11</v>
      </c>
      <c r="AC14" s="5"/>
    </row>
    <row r="15" spans="1:29" outlineLevel="3" x14ac:dyDescent="0.25">
      <c r="A15" s="83"/>
      <c r="B15" s="92"/>
      <c r="C15" s="88"/>
      <c r="D15" s="11" t="s">
        <v>21</v>
      </c>
      <c r="E15" s="8">
        <v>0.2</v>
      </c>
      <c r="F15" s="5"/>
      <c r="G15" s="5"/>
      <c r="H15" s="20">
        <f>SUM($M15:M15)</f>
        <v>2</v>
      </c>
      <c r="I15" s="20">
        <f>SUM($M15:N15)</f>
        <v>5</v>
      </c>
      <c r="J15" s="20">
        <f>SUM($M15:O15)</f>
        <v>8</v>
      </c>
      <c r="K15" s="20">
        <f>SUM($M15:P15)</f>
        <v>12</v>
      </c>
      <c r="L15" s="20">
        <f>SUM($M15:Q15)</f>
        <v>16</v>
      </c>
      <c r="M15" s="5">
        <v>2</v>
      </c>
      <c r="N15" s="5">
        <v>3</v>
      </c>
      <c r="O15" s="5">
        <v>3</v>
      </c>
      <c r="P15" s="5">
        <v>4</v>
      </c>
      <c r="Q15" s="5">
        <v>4</v>
      </c>
      <c r="R15" s="20">
        <f>SUM($W15:W15)</f>
        <v>0</v>
      </c>
      <c r="S15" s="20">
        <f>SUM($W15:X15)</f>
        <v>0</v>
      </c>
      <c r="T15" s="20">
        <f>SUM($W15:Y15)</f>
        <v>0</v>
      </c>
      <c r="U15" s="20">
        <f>SUM($W15:Z15)</f>
        <v>0</v>
      </c>
      <c r="V15" s="20">
        <f>SUM($W15:AA15)</f>
        <v>0</v>
      </c>
      <c r="W15" s="62"/>
      <c r="X15" s="62"/>
      <c r="Y15" s="62"/>
      <c r="Z15" s="62"/>
      <c r="AA15" s="62"/>
      <c r="AB15" s="6" t="s">
        <v>11</v>
      </c>
      <c r="AC15" s="5"/>
    </row>
    <row r="16" spans="1:29" outlineLevel="3" x14ac:dyDescent="0.25">
      <c r="A16" s="83"/>
      <c r="B16" s="92"/>
      <c r="C16" s="88"/>
      <c r="D16" s="11" t="s">
        <v>22</v>
      </c>
      <c r="E16" s="8">
        <v>0.2</v>
      </c>
      <c r="F16" s="5"/>
      <c r="G16" s="5"/>
      <c r="H16" s="20">
        <f>SUM($M16:M16)</f>
        <v>3</v>
      </c>
      <c r="I16" s="20">
        <f>SUM($M16:N16)</f>
        <v>5</v>
      </c>
      <c r="J16" s="20">
        <f>SUM($M16:O16)</f>
        <v>7</v>
      </c>
      <c r="K16" s="20">
        <f>SUM($M16:P16)</f>
        <v>10</v>
      </c>
      <c r="L16" s="20">
        <f>SUM($M16:Q16)</f>
        <v>14</v>
      </c>
      <c r="M16" s="5">
        <v>3</v>
      </c>
      <c r="N16" s="5">
        <v>2</v>
      </c>
      <c r="O16" s="5">
        <v>2</v>
      </c>
      <c r="P16" s="5">
        <v>3</v>
      </c>
      <c r="Q16" s="5">
        <v>4</v>
      </c>
      <c r="R16" s="20">
        <f>SUM($W16:W16)</f>
        <v>0</v>
      </c>
      <c r="S16" s="20">
        <f>SUM($W16:X16)</f>
        <v>0</v>
      </c>
      <c r="T16" s="20">
        <f>SUM($W16:Y16)</f>
        <v>0</v>
      </c>
      <c r="U16" s="20">
        <f>SUM($W16:Z16)</f>
        <v>0</v>
      </c>
      <c r="V16" s="20">
        <f>SUM($W16:AA16)</f>
        <v>0</v>
      </c>
      <c r="W16" s="62"/>
      <c r="X16" s="62"/>
      <c r="Y16" s="62"/>
      <c r="Z16" s="62"/>
      <c r="AA16" s="62"/>
      <c r="AB16" s="6" t="s">
        <v>11</v>
      </c>
      <c r="AC16" s="5"/>
    </row>
    <row r="17" spans="1:29" s="54" customFormat="1" outlineLevel="2" x14ac:dyDescent="0.25">
      <c r="A17" s="83"/>
      <c r="B17" s="92"/>
      <c r="C17" s="88"/>
      <c r="D17" s="26" t="s">
        <v>26</v>
      </c>
      <c r="E17" s="27">
        <v>0.4</v>
      </c>
      <c r="F17" s="28"/>
      <c r="G17" s="28"/>
      <c r="H17" s="27">
        <f>$E13*(H13/$L13)+$E14*(H14/$L14)+$E15*(H15/$L15)+$E16*(H16/$L16)</f>
        <v>0.5078571428571429</v>
      </c>
      <c r="I17" s="27">
        <f>$E13*(I13/$L13)+$E14*(I14/$L14)+$E15*(I15/$L15)+$E16*(I16/$L16)</f>
        <v>0.61392857142857138</v>
      </c>
      <c r="J17" s="27">
        <f>$E13*(J13/$L13)+$E14*(J14/$L14)+$E15*(J15/$L15)+$E16*(J16/$L16)</f>
        <v>0.72</v>
      </c>
      <c r="K17" s="27">
        <f>$E13*(K13/$L13)+$E14*(K14/$L14)+$E15*(K15/$L15)+$E16*(K16/$L16)</f>
        <v>0.85285714285714298</v>
      </c>
      <c r="L17" s="27">
        <f>$E13*(L13/$L13)+$E14*(L14/$L14)+$E15*(L15/$L15)+$E16*(L16/$L16)</f>
        <v>1</v>
      </c>
      <c r="M17" s="27">
        <f>H17-F17</f>
        <v>0.5078571428571429</v>
      </c>
      <c r="N17" s="27">
        <f>I17-H17</f>
        <v>0.10607142857142848</v>
      </c>
      <c r="O17" s="27">
        <f>J17-I17</f>
        <v>0.10607142857142859</v>
      </c>
      <c r="P17" s="27">
        <f>K17-J17</f>
        <v>0.13285714285714301</v>
      </c>
      <c r="Q17" s="27">
        <f>L17-K17</f>
        <v>0.14714285714285702</v>
      </c>
      <c r="R17" s="27">
        <f>$E13*(R13/$L13)+$E14*(R14/$L14)+$E15*(R15/$L15)+$E16*(R16/$L16)</f>
        <v>0</v>
      </c>
      <c r="S17" s="27">
        <f>$E13*(S13/$L13)+$E14*(S14/$L14)+$E15*(S15/$L15)+$E16*(S16/$L16)</f>
        <v>0</v>
      </c>
      <c r="T17" s="27">
        <f>$E13*(T13/$L13)+$E14*(T14/$L14)+$E15*(T15/$L15)+$E16*(T16/$L16)</f>
        <v>0</v>
      </c>
      <c r="U17" s="27">
        <f>$E13*(U13/$L13)+$E14*(U14/$L14)+$E15*(U15/$L15)+$E16*(U16/$L16)</f>
        <v>0</v>
      </c>
      <c r="V17" s="27">
        <f>$E13*(V13/$L13)+$E14*(V14/$L14)+$E15*(V15/$L15)+$E16*(V16/$L16)</f>
        <v>0</v>
      </c>
      <c r="W17" s="27">
        <f>R17</f>
        <v>0</v>
      </c>
      <c r="X17" s="27">
        <f>S17-R17</f>
        <v>0</v>
      </c>
      <c r="Y17" s="27">
        <f>T17-S17</f>
        <v>0</v>
      </c>
      <c r="Z17" s="27">
        <f>U17-T17</f>
        <v>0</v>
      </c>
      <c r="AA17" s="27">
        <f>V17-U17</f>
        <v>0</v>
      </c>
      <c r="AB17" s="28"/>
      <c r="AC17" s="28"/>
    </row>
    <row r="18" spans="1:29" outlineLevel="3" x14ac:dyDescent="0.25">
      <c r="A18" s="83"/>
      <c r="B18" s="92"/>
      <c r="C18" s="88"/>
      <c r="D18" s="12" t="s">
        <v>33</v>
      </c>
      <c r="E18" s="8">
        <v>0.3</v>
      </c>
      <c r="F18" s="5"/>
      <c r="G18" s="5"/>
      <c r="H18" s="20">
        <f>SUM($M18:M18)</f>
        <v>2</v>
      </c>
      <c r="I18" s="20">
        <f>SUM($M18:N18)</f>
        <v>4</v>
      </c>
      <c r="J18" s="20">
        <f>SUM($M18:O18)</f>
        <v>6</v>
      </c>
      <c r="K18" s="20">
        <f>SUM($M18:P18)</f>
        <v>8</v>
      </c>
      <c r="L18" s="20">
        <f>SUM($M18:Q18)</f>
        <v>10</v>
      </c>
      <c r="M18" s="6">
        <v>2</v>
      </c>
      <c r="N18" s="6">
        <v>2</v>
      </c>
      <c r="O18" s="6">
        <v>2</v>
      </c>
      <c r="P18" s="6">
        <v>2</v>
      </c>
      <c r="Q18" s="6">
        <v>2</v>
      </c>
      <c r="R18" s="21">
        <f>SUM($W18:W18)</f>
        <v>0</v>
      </c>
      <c r="S18" s="21">
        <f>SUM($W18:X18)</f>
        <v>0</v>
      </c>
      <c r="T18" s="21">
        <f>SUM($W18:Y18)</f>
        <v>0</v>
      </c>
      <c r="U18" s="21">
        <f>SUM($W18:Z18)</f>
        <v>0</v>
      </c>
      <c r="V18" s="21">
        <f>SUM($W18:AA18)</f>
        <v>0</v>
      </c>
      <c r="W18" s="62"/>
      <c r="X18" s="62"/>
      <c r="Y18" s="62"/>
      <c r="Z18" s="62"/>
      <c r="AA18" s="62"/>
      <c r="AB18" s="6" t="s">
        <v>11</v>
      </c>
      <c r="AC18" s="5"/>
    </row>
    <row r="19" spans="1:29" outlineLevel="3" x14ac:dyDescent="0.25">
      <c r="A19" s="83"/>
      <c r="B19" s="92"/>
      <c r="C19" s="88"/>
      <c r="D19" s="11" t="s">
        <v>34</v>
      </c>
      <c r="E19" s="8">
        <v>0.3</v>
      </c>
      <c r="F19" s="5"/>
      <c r="G19" s="5"/>
      <c r="H19" s="20">
        <f>SUM($M19:M19)</f>
        <v>2</v>
      </c>
      <c r="I19" s="20">
        <f>SUM($M19:N19)</f>
        <v>4</v>
      </c>
      <c r="J19" s="20">
        <f>SUM($M19:O19)</f>
        <v>6</v>
      </c>
      <c r="K19" s="20">
        <f>SUM($M19:P19)</f>
        <v>8</v>
      </c>
      <c r="L19" s="20">
        <f>SUM($M19:Q19)</f>
        <v>10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20">
        <f>SUM($W19:W19)</f>
        <v>0</v>
      </c>
      <c r="S19" s="20">
        <f>SUM($W19:X19)</f>
        <v>0</v>
      </c>
      <c r="T19" s="20">
        <f>SUM($W19:Y19)</f>
        <v>0</v>
      </c>
      <c r="U19" s="20">
        <f>SUM($W19:Z19)</f>
        <v>0</v>
      </c>
      <c r="V19" s="20">
        <f>SUM($W19:AA19)</f>
        <v>0</v>
      </c>
      <c r="W19" s="62"/>
      <c r="X19" s="62"/>
      <c r="Y19" s="62"/>
      <c r="Z19" s="62"/>
      <c r="AA19" s="62"/>
      <c r="AB19" s="6" t="s">
        <v>11</v>
      </c>
      <c r="AC19" s="5"/>
    </row>
    <row r="20" spans="1:29" outlineLevel="3" x14ac:dyDescent="0.25">
      <c r="A20" s="83"/>
      <c r="B20" s="92"/>
      <c r="C20" s="88"/>
      <c r="D20" s="11" t="s">
        <v>35</v>
      </c>
      <c r="E20" s="8">
        <v>0.4</v>
      </c>
      <c r="F20" s="5"/>
      <c r="G20" s="5"/>
      <c r="H20" s="20">
        <f>SUM($M20:M20)</f>
        <v>2</v>
      </c>
      <c r="I20" s="20">
        <f>SUM($M20:N20)</f>
        <v>4</v>
      </c>
      <c r="J20" s="20">
        <f>SUM($M20:O20)</f>
        <v>6</v>
      </c>
      <c r="K20" s="20">
        <f>SUM($M20:P20)</f>
        <v>8</v>
      </c>
      <c r="L20" s="20">
        <f>SUM($M20:Q20)</f>
        <v>10</v>
      </c>
      <c r="M20" s="6">
        <v>2</v>
      </c>
      <c r="N20" s="6">
        <v>2</v>
      </c>
      <c r="O20" s="6">
        <v>2</v>
      </c>
      <c r="P20" s="6">
        <v>2</v>
      </c>
      <c r="Q20" s="6">
        <v>2</v>
      </c>
      <c r="R20" s="20">
        <f>SUM($W20:W20)</f>
        <v>0</v>
      </c>
      <c r="S20" s="20">
        <f>SUM($W20:X20)</f>
        <v>0</v>
      </c>
      <c r="T20" s="20">
        <f>SUM($W20:Y20)</f>
        <v>0</v>
      </c>
      <c r="U20" s="20">
        <f>SUM($W20:Z20)</f>
        <v>0</v>
      </c>
      <c r="V20" s="20">
        <f>SUM($W20:AA20)</f>
        <v>0</v>
      </c>
      <c r="W20" s="62"/>
      <c r="X20" s="62"/>
      <c r="Y20" s="62"/>
      <c r="Z20" s="62"/>
      <c r="AA20" s="62"/>
      <c r="AB20" s="6" t="s">
        <v>11</v>
      </c>
      <c r="AC20" s="5"/>
    </row>
    <row r="21" spans="1:29" s="54" customFormat="1" outlineLevel="2" x14ac:dyDescent="0.25">
      <c r="A21" s="83"/>
      <c r="B21" s="92"/>
      <c r="C21" s="88"/>
      <c r="D21" s="26" t="s">
        <v>27</v>
      </c>
      <c r="E21" s="27">
        <v>0.3</v>
      </c>
      <c r="F21" s="28"/>
      <c r="G21" s="28"/>
      <c r="H21" s="27">
        <f>$E18*(H18/$L18)+$E19*(H19/$L19)+$E20*(H20/$L20)</f>
        <v>0.2</v>
      </c>
      <c r="I21" s="27">
        <f>$E18*(I18/$L18)+$E19*(I19/$L19)+$E20*(I20/$L20)</f>
        <v>0.4</v>
      </c>
      <c r="J21" s="27">
        <f>$E18*(J18/$L18)+$E19*(J19/$L19)+$E20*(J20/$L20)</f>
        <v>0.6</v>
      </c>
      <c r="K21" s="27">
        <f>$E18*(K18/$L18)+$E19*(K19/$L19)+$E20*(K20/$L20)</f>
        <v>0.8</v>
      </c>
      <c r="L21" s="27">
        <f>$E18*(L18/$L18)+$E19*(L19/$L19)+$E20*(L20/$L20)</f>
        <v>1</v>
      </c>
      <c r="M21" s="27">
        <f>H21-F21</f>
        <v>0.2</v>
      </c>
      <c r="N21" s="27">
        <f t="shared" ref="N21:Q22" si="0">I21-H21</f>
        <v>0.2</v>
      </c>
      <c r="O21" s="27">
        <f t="shared" si="0"/>
        <v>0.19999999999999996</v>
      </c>
      <c r="P21" s="27">
        <f t="shared" si="0"/>
        <v>0.20000000000000007</v>
      </c>
      <c r="Q21" s="27">
        <f t="shared" si="0"/>
        <v>0.19999999999999996</v>
      </c>
      <c r="R21" s="27">
        <f>$E18*(R18/$L18)+$E19*(R19/$L19)+$E20*(R20/$L20)</f>
        <v>0</v>
      </c>
      <c r="S21" s="27">
        <f>$E18*(S18/$L18)+$E19*(S19/$L19)+$E20*(S20/$L20)</f>
        <v>0</v>
      </c>
      <c r="T21" s="27">
        <f>$E18*(T18/$L18)+$E19*(T19/$L19)+$E20*(T20/$L20)</f>
        <v>0</v>
      </c>
      <c r="U21" s="27">
        <f>$E18*(U18/$L18)+$E19*(U19/$L19)+$E20*(U20/$L20)</f>
        <v>0</v>
      </c>
      <c r="V21" s="27">
        <f>$E18*(V18/$L18)+$E19*(V19/$L19)+$E20*(V20/$L20)</f>
        <v>0</v>
      </c>
      <c r="W21" s="27"/>
      <c r="X21" s="27"/>
      <c r="Y21" s="27"/>
      <c r="Z21" s="27"/>
      <c r="AA21" s="27"/>
      <c r="AB21" s="28"/>
      <c r="AC21" s="28"/>
    </row>
    <row r="22" spans="1:29" s="55" customFormat="1" ht="29.25" customHeight="1" outlineLevel="1" x14ac:dyDescent="0.25">
      <c r="A22" s="83"/>
      <c r="B22" s="92"/>
      <c r="C22" s="88"/>
      <c r="D22" s="29" t="s">
        <v>29</v>
      </c>
      <c r="E22" s="30">
        <v>0.7</v>
      </c>
      <c r="F22" s="31"/>
      <c r="G22" s="31"/>
      <c r="H22" s="30">
        <f>$E21*H21+$E17*H17+$E12*H12</f>
        <v>0.35996103896103898</v>
      </c>
      <c r="I22" s="30">
        <f>$E21*I21+$E17*I17+$E12*I12</f>
        <v>0.51846233766233762</v>
      </c>
      <c r="J22" s="30">
        <f>$E21*J21+$E17*J17+$E12*J12</f>
        <v>0.67058181818181817</v>
      </c>
      <c r="K22" s="30">
        <f>$E21*K21+$E17*K17+$E12*K12</f>
        <v>0.82997922077922082</v>
      </c>
      <c r="L22" s="30">
        <f>$E21*L21+$E17*L17+$E12*L12</f>
        <v>1</v>
      </c>
      <c r="M22" s="30">
        <f>H22-F22</f>
        <v>0.35996103896103898</v>
      </c>
      <c r="N22" s="30">
        <f t="shared" si="0"/>
        <v>0.15850129870129864</v>
      </c>
      <c r="O22" s="30">
        <f t="shared" si="0"/>
        <v>0.15211948051948054</v>
      </c>
      <c r="P22" s="30">
        <f t="shared" si="0"/>
        <v>0.15939740259740265</v>
      </c>
      <c r="Q22" s="30">
        <f t="shared" si="0"/>
        <v>0.17002077922077918</v>
      </c>
      <c r="R22" s="30">
        <f>$E21*R21+$E17*R17+$E12*R12</f>
        <v>0</v>
      </c>
      <c r="S22" s="30">
        <f>$E21*S21+$E17*S17+$E12*S12</f>
        <v>0</v>
      </c>
      <c r="T22" s="30">
        <f>$E21*T21+$E17*T17+$E12*T12</f>
        <v>0</v>
      </c>
      <c r="U22" s="30">
        <f>$E21*U21+$E17*U17+$E12*U12</f>
        <v>0</v>
      </c>
      <c r="V22" s="30">
        <f>$E21*V21+$E17*V17+$E12*V12</f>
        <v>0</v>
      </c>
      <c r="W22" s="30">
        <f>P22</f>
        <v>0.15939740259740265</v>
      </c>
      <c r="X22" s="30">
        <f>S22-R22</f>
        <v>0</v>
      </c>
      <c r="Y22" s="30">
        <f>T22-S22</f>
        <v>0</v>
      </c>
      <c r="Z22" s="30">
        <f>U22-T22</f>
        <v>0</v>
      </c>
      <c r="AA22" s="30">
        <f>V22-U22</f>
        <v>0</v>
      </c>
      <c r="AB22" s="31"/>
      <c r="AC22" s="31"/>
    </row>
    <row r="23" spans="1:29" outlineLevel="2" x14ac:dyDescent="0.25">
      <c r="A23" s="83"/>
      <c r="B23" s="92"/>
      <c r="C23" s="88" t="s">
        <v>28</v>
      </c>
      <c r="D23" s="13" t="s">
        <v>31</v>
      </c>
      <c r="E23" s="8">
        <v>1</v>
      </c>
      <c r="F23" s="5"/>
      <c r="G23" s="5"/>
      <c r="H23" s="19">
        <f>SUM($M23:M23)</f>
        <v>0.3</v>
      </c>
      <c r="I23" s="19">
        <f>SUM($M23:N23)</f>
        <v>0.8</v>
      </c>
      <c r="J23" s="19">
        <f>SUM($M23:O23)</f>
        <v>1</v>
      </c>
      <c r="K23" s="20">
        <f>SUM($M23:P23)</f>
        <v>1</v>
      </c>
      <c r="L23" s="20">
        <f>SUM($M23:Q23)</f>
        <v>1</v>
      </c>
      <c r="M23" s="7">
        <v>0.3</v>
      </c>
      <c r="N23" s="7">
        <v>0.5</v>
      </c>
      <c r="O23" s="7">
        <v>0.2</v>
      </c>
      <c r="P23" s="5"/>
      <c r="Q23" s="5"/>
      <c r="R23" s="20">
        <f>SUM($W23:W23)</f>
        <v>0</v>
      </c>
      <c r="S23" s="20">
        <f>SUM($W23:X23)</f>
        <v>0</v>
      </c>
      <c r="T23" s="20">
        <f>SUM($W23:Y23)</f>
        <v>0</v>
      </c>
      <c r="U23" s="20">
        <f>SUM($W23:Z23)</f>
        <v>0</v>
      </c>
      <c r="V23" s="20">
        <f>SUM($W23:AA23)</f>
        <v>0</v>
      </c>
      <c r="W23" s="61"/>
      <c r="X23" s="61"/>
      <c r="Y23" s="61"/>
      <c r="Z23" s="62"/>
      <c r="AA23" s="62"/>
      <c r="AB23" s="6" t="s">
        <v>11</v>
      </c>
      <c r="AC23" s="5"/>
    </row>
    <row r="24" spans="1:29" s="56" customFormat="1" ht="46.5" customHeight="1" outlineLevel="1" x14ac:dyDescent="0.25">
      <c r="A24" s="83"/>
      <c r="B24" s="92"/>
      <c r="C24" s="88"/>
      <c r="D24" s="35" t="s">
        <v>30</v>
      </c>
      <c r="E24" s="33">
        <v>0.3</v>
      </c>
      <c r="F24" s="33"/>
      <c r="G24" s="33"/>
      <c r="H24" s="33">
        <f>H23*$E23</f>
        <v>0.3</v>
      </c>
      <c r="I24" s="33">
        <f>I23*$E23</f>
        <v>0.8</v>
      </c>
      <c r="J24" s="33">
        <f>J23*$E23</f>
        <v>1</v>
      </c>
      <c r="K24" s="33">
        <f>K23*$E23</f>
        <v>1</v>
      </c>
      <c r="L24" s="33">
        <f>L23*$E23</f>
        <v>1</v>
      </c>
      <c r="M24" s="33">
        <f>H24-F24</f>
        <v>0.3</v>
      </c>
      <c r="N24" s="33">
        <f t="shared" ref="N24:Q25" si="1">I24-H24</f>
        <v>0.5</v>
      </c>
      <c r="O24" s="33">
        <f t="shared" si="1"/>
        <v>0.19999999999999996</v>
      </c>
      <c r="P24" s="33">
        <f t="shared" si="1"/>
        <v>0</v>
      </c>
      <c r="Q24" s="33">
        <f t="shared" si="1"/>
        <v>0</v>
      </c>
      <c r="R24" s="33">
        <f>R23*$E23</f>
        <v>0</v>
      </c>
      <c r="S24" s="33">
        <f>S23*$E23</f>
        <v>0</v>
      </c>
      <c r="T24" s="33">
        <f>T23*$E23</f>
        <v>0</v>
      </c>
      <c r="U24" s="33">
        <f>U23*$E23</f>
        <v>0</v>
      </c>
      <c r="V24" s="33">
        <f>V23*$E23</f>
        <v>0</v>
      </c>
      <c r="W24" s="33">
        <f>R24-P24</f>
        <v>0</v>
      </c>
      <c r="X24" s="33">
        <f t="shared" ref="X24:AA25" si="2">S24-R24</f>
        <v>0</v>
      </c>
      <c r="Y24" s="33">
        <f t="shared" si="2"/>
        <v>0</v>
      </c>
      <c r="Z24" s="33">
        <f t="shared" si="2"/>
        <v>0</v>
      </c>
      <c r="AA24" s="33">
        <f t="shared" si="2"/>
        <v>0</v>
      </c>
      <c r="AB24" s="33"/>
      <c r="AC24" s="33"/>
    </row>
    <row r="25" spans="1:29" s="57" customFormat="1" x14ac:dyDescent="0.25">
      <c r="A25" s="84"/>
      <c r="B25" s="92"/>
      <c r="C25" s="93" t="s">
        <v>32</v>
      </c>
      <c r="D25" s="93"/>
      <c r="E25" s="47">
        <v>0.4</v>
      </c>
      <c r="F25" s="45"/>
      <c r="G25" s="45"/>
      <c r="H25" s="47">
        <f>$E22*H22+$E24*H24</f>
        <v>0.34197272727272732</v>
      </c>
      <c r="I25" s="47">
        <f>$E22*I22+$E24*I24</f>
        <v>0.60292363636363633</v>
      </c>
      <c r="J25" s="47">
        <f>$E22*J22+$E24*J24</f>
        <v>0.76940727272727272</v>
      </c>
      <c r="K25" s="47">
        <f>$E22*K22+$E24*K24</f>
        <v>0.88098545454545452</v>
      </c>
      <c r="L25" s="47">
        <f>$E22*L22+$E24*L24</f>
        <v>1</v>
      </c>
      <c r="M25" s="47">
        <f>H25-F25</f>
        <v>0.34197272727272732</v>
      </c>
      <c r="N25" s="47">
        <f t="shared" si="1"/>
        <v>0.26095090909090901</v>
      </c>
      <c r="O25" s="47">
        <f t="shared" si="1"/>
        <v>0.16648363636363639</v>
      </c>
      <c r="P25" s="47">
        <f t="shared" si="1"/>
        <v>0.1115781818181818</v>
      </c>
      <c r="Q25" s="47">
        <f t="shared" si="1"/>
        <v>0.11901454545454548</v>
      </c>
      <c r="R25" s="47">
        <f>$E22*R22+$E24*R24</f>
        <v>0</v>
      </c>
      <c r="S25" s="47">
        <f>$E22*S22+$E24*S24</f>
        <v>0</v>
      </c>
      <c r="T25" s="47">
        <f>$E22*T22+$E24*T24</f>
        <v>0</v>
      </c>
      <c r="U25" s="47">
        <f>$E22*U22+$E24*U24</f>
        <v>0</v>
      </c>
      <c r="V25" s="47">
        <f>$E22*V22+$E24*V24</f>
        <v>0</v>
      </c>
      <c r="W25" s="47">
        <f>R25</f>
        <v>0</v>
      </c>
      <c r="X25" s="47">
        <f t="shared" si="2"/>
        <v>0</v>
      </c>
      <c r="Y25" s="47">
        <f t="shared" si="2"/>
        <v>0</v>
      </c>
      <c r="Z25" s="47">
        <f t="shared" si="2"/>
        <v>0</v>
      </c>
      <c r="AA25" s="47">
        <f t="shared" si="2"/>
        <v>0</v>
      </c>
      <c r="AB25" s="45"/>
      <c r="AC25" s="45"/>
    </row>
    <row r="26" spans="1:29" ht="16.5" customHeight="1" outlineLevel="3" x14ac:dyDescent="0.25">
      <c r="A26" s="82" t="s">
        <v>82</v>
      </c>
      <c r="B26" s="92" t="s">
        <v>43</v>
      </c>
      <c r="C26" s="88" t="s">
        <v>44</v>
      </c>
      <c r="D26" s="11" t="s">
        <v>87</v>
      </c>
      <c r="E26" s="8">
        <v>0.15</v>
      </c>
      <c r="F26" s="5"/>
      <c r="G26" s="5"/>
      <c r="H26" s="40">
        <f>SUM($M26:M26)</f>
        <v>1</v>
      </c>
      <c r="I26" s="40">
        <f>H26</f>
        <v>1</v>
      </c>
      <c r="J26" s="40">
        <f>I26</f>
        <v>1</v>
      </c>
      <c r="K26" s="40">
        <f>J26</f>
        <v>1</v>
      </c>
      <c r="L26" s="40">
        <f>K26</f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40">
        <f>W26</f>
        <v>0</v>
      </c>
      <c r="S26" s="40">
        <f>X26</f>
        <v>0</v>
      </c>
      <c r="T26" s="40">
        <f>Y26</f>
        <v>0</v>
      </c>
      <c r="U26" s="40">
        <f>Z26</f>
        <v>0</v>
      </c>
      <c r="V26" s="40">
        <f>AA26</f>
        <v>0</v>
      </c>
      <c r="W26" s="61"/>
      <c r="X26" s="61"/>
      <c r="Y26" s="61"/>
      <c r="Z26" s="61"/>
      <c r="AA26" s="61"/>
      <c r="AB26" s="5"/>
      <c r="AC26" s="5"/>
    </row>
    <row r="27" spans="1:29" ht="15.75" customHeight="1" outlineLevel="4" x14ac:dyDescent="0.25">
      <c r="A27" s="83"/>
      <c r="B27" s="92"/>
      <c r="C27" s="88"/>
      <c r="D27" s="14" t="s">
        <v>37</v>
      </c>
      <c r="E27" s="8">
        <v>0.5</v>
      </c>
      <c r="F27" s="9"/>
      <c r="G27" s="9"/>
      <c r="H27" s="22">
        <f>SUM($M27:M27)</f>
        <v>1</v>
      </c>
      <c r="I27" s="22">
        <f>SUM($M27:N27)</f>
        <v>4</v>
      </c>
      <c r="J27" s="22">
        <f>SUM($M27:O27)</f>
        <v>8</v>
      </c>
      <c r="K27" s="22">
        <f>SUM($M27:P27)</f>
        <v>13</v>
      </c>
      <c r="L27" s="22">
        <f>SUM($M27:Q27)</f>
        <v>18</v>
      </c>
      <c r="M27" s="5">
        <v>1</v>
      </c>
      <c r="N27" s="5">
        <v>3</v>
      </c>
      <c r="O27" s="5">
        <v>4</v>
      </c>
      <c r="P27" s="5">
        <v>5</v>
      </c>
      <c r="Q27" s="5">
        <v>5</v>
      </c>
      <c r="R27" s="20">
        <f>SUM($W27:W27)</f>
        <v>0</v>
      </c>
      <c r="S27" s="20">
        <f>SUM($W27:X27)</f>
        <v>0</v>
      </c>
      <c r="T27" s="20">
        <f>SUM($W27:Y27)</f>
        <v>0</v>
      </c>
      <c r="U27" s="20">
        <f>SUM($W27:Z27)</f>
        <v>0</v>
      </c>
      <c r="V27" s="20">
        <f>SUM($W27:AA27)</f>
        <v>0</v>
      </c>
      <c r="W27" s="62"/>
      <c r="X27" s="62"/>
      <c r="Y27" s="62"/>
      <c r="Z27" s="62"/>
      <c r="AA27" s="62"/>
      <c r="AB27" s="5"/>
      <c r="AC27" s="5"/>
    </row>
    <row r="28" spans="1:29" ht="15.75" customHeight="1" outlineLevel="4" x14ac:dyDescent="0.25">
      <c r="A28" s="83"/>
      <c r="B28" s="92"/>
      <c r="C28" s="88"/>
      <c r="D28" s="14" t="s">
        <v>38</v>
      </c>
      <c r="E28" s="8">
        <v>0.15</v>
      </c>
      <c r="F28" s="9"/>
      <c r="G28" s="9"/>
      <c r="H28" s="22">
        <f>SUM($M28:M28)</f>
        <v>4</v>
      </c>
      <c r="I28" s="22">
        <f>SUM($M28:N28)</f>
        <v>8</v>
      </c>
      <c r="J28" s="22">
        <f>SUM($M28:O28)</f>
        <v>13</v>
      </c>
      <c r="K28" s="22">
        <f>SUM($M28:P28)</f>
        <v>17</v>
      </c>
      <c r="L28" s="22">
        <f>SUM($M28:Q28)</f>
        <v>22</v>
      </c>
      <c r="M28" s="5">
        <v>4</v>
      </c>
      <c r="N28" s="5">
        <v>4</v>
      </c>
      <c r="O28" s="5">
        <v>5</v>
      </c>
      <c r="P28" s="5">
        <v>4</v>
      </c>
      <c r="Q28" s="5">
        <v>5</v>
      </c>
      <c r="R28" s="20">
        <f>SUM($W28:W28)</f>
        <v>0</v>
      </c>
      <c r="S28" s="20">
        <f>SUM($W28:X28)</f>
        <v>0</v>
      </c>
      <c r="T28" s="20">
        <f>SUM($W28:Y28)</f>
        <v>0</v>
      </c>
      <c r="U28" s="20">
        <f>SUM($W28:Z28)</f>
        <v>0</v>
      </c>
      <c r="V28" s="20">
        <f>SUM($W28:AA28)</f>
        <v>0</v>
      </c>
      <c r="W28" s="62"/>
      <c r="X28" s="62"/>
      <c r="Y28" s="62"/>
      <c r="Z28" s="62"/>
      <c r="AA28" s="62"/>
      <c r="AB28" s="5"/>
      <c r="AC28" s="5"/>
    </row>
    <row r="29" spans="1:29" ht="15.75" customHeight="1" outlineLevel="4" x14ac:dyDescent="0.25">
      <c r="A29" s="83"/>
      <c r="B29" s="92"/>
      <c r="C29" s="88"/>
      <c r="D29" s="14" t="s">
        <v>39</v>
      </c>
      <c r="E29" s="8">
        <v>0.15</v>
      </c>
      <c r="F29" s="9"/>
      <c r="G29" s="9"/>
      <c r="H29" s="22">
        <f>SUM($M29:M29)</f>
        <v>1</v>
      </c>
      <c r="I29" s="22">
        <f>SUM($M29:N29)</f>
        <v>2</v>
      </c>
      <c r="J29" s="22">
        <f>SUM($M29:O29)</f>
        <v>4</v>
      </c>
      <c r="K29" s="22">
        <f>SUM($M29:P29)</f>
        <v>6</v>
      </c>
      <c r="L29" s="22">
        <f>SUM($M29:Q29)</f>
        <v>8</v>
      </c>
      <c r="M29" s="5">
        <v>1</v>
      </c>
      <c r="N29" s="5">
        <v>1</v>
      </c>
      <c r="O29" s="5">
        <v>2</v>
      </c>
      <c r="P29" s="5">
        <v>2</v>
      </c>
      <c r="Q29" s="5">
        <v>2</v>
      </c>
      <c r="R29" s="20">
        <f>SUM($W29:W29)</f>
        <v>0</v>
      </c>
      <c r="S29" s="20">
        <f>SUM($W29:X29)</f>
        <v>0</v>
      </c>
      <c r="T29" s="20">
        <f>SUM($W29:Y29)</f>
        <v>0</v>
      </c>
      <c r="U29" s="20">
        <f>SUM($W29:Z29)</f>
        <v>0</v>
      </c>
      <c r="V29" s="20">
        <f>SUM($W29:AA29)</f>
        <v>0</v>
      </c>
      <c r="W29" s="62"/>
      <c r="X29" s="62"/>
      <c r="Y29" s="62"/>
      <c r="Z29" s="62"/>
      <c r="AA29" s="62"/>
      <c r="AB29" s="5"/>
      <c r="AC29" s="5"/>
    </row>
    <row r="30" spans="1:29" ht="15.75" customHeight="1" outlineLevel="4" x14ac:dyDescent="0.25">
      <c r="A30" s="83"/>
      <c r="B30" s="92"/>
      <c r="C30" s="88"/>
      <c r="D30" s="14" t="s">
        <v>40</v>
      </c>
      <c r="E30" s="8">
        <v>0.1</v>
      </c>
      <c r="F30" s="9"/>
      <c r="G30" s="9"/>
      <c r="H30" s="22">
        <f>SUM($M30:M30)</f>
        <v>0</v>
      </c>
      <c r="I30" s="22">
        <f>SUM($M30:N30)</f>
        <v>1</v>
      </c>
      <c r="J30" s="22">
        <f>SUM($M30:O30)</f>
        <v>1</v>
      </c>
      <c r="K30" s="22">
        <f>SUM($M30:P30)</f>
        <v>2</v>
      </c>
      <c r="L30" s="22">
        <f>SUM($M30:Q30)</f>
        <v>3</v>
      </c>
      <c r="M30" s="5">
        <v>0</v>
      </c>
      <c r="N30" s="5">
        <v>1</v>
      </c>
      <c r="O30" s="5">
        <v>0</v>
      </c>
      <c r="P30" s="5">
        <v>1</v>
      </c>
      <c r="Q30" s="5">
        <v>1</v>
      </c>
      <c r="R30" s="20">
        <f>SUM($W30:W30)</f>
        <v>0</v>
      </c>
      <c r="S30" s="20">
        <f>SUM($W30:X30)</f>
        <v>0</v>
      </c>
      <c r="T30" s="20">
        <f>SUM($W30:Y30)</f>
        <v>0</v>
      </c>
      <c r="U30" s="20">
        <f>SUM($W30:Z30)</f>
        <v>0</v>
      </c>
      <c r="V30" s="20">
        <f>SUM($W30:AA30)</f>
        <v>0</v>
      </c>
      <c r="W30" s="62"/>
      <c r="X30" s="62"/>
      <c r="Y30" s="62"/>
      <c r="Z30" s="62"/>
      <c r="AA30" s="62"/>
      <c r="AB30" s="5"/>
      <c r="AC30" s="5"/>
    </row>
    <row r="31" spans="1:29" ht="15.75" customHeight="1" outlineLevel="4" x14ac:dyDescent="0.25">
      <c r="A31" s="83"/>
      <c r="B31" s="92"/>
      <c r="C31" s="88"/>
      <c r="D31" s="14" t="s">
        <v>41</v>
      </c>
      <c r="E31" s="8">
        <v>0.1</v>
      </c>
      <c r="F31" s="9"/>
      <c r="G31" s="9"/>
      <c r="H31" s="22">
        <f>SUM($M31:M31)</f>
        <v>0</v>
      </c>
      <c r="I31" s="22">
        <f>SUM($M31:N31)</f>
        <v>0</v>
      </c>
      <c r="J31" s="22">
        <f>SUM($M31:O31)</f>
        <v>1</v>
      </c>
      <c r="K31" s="22">
        <f>SUM($M31:P31)</f>
        <v>1</v>
      </c>
      <c r="L31" s="22">
        <f>SUM($M31:Q31)</f>
        <v>2</v>
      </c>
      <c r="M31" s="5">
        <v>0</v>
      </c>
      <c r="N31" s="5">
        <v>0</v>
      </c>
      <c r="O31" s="5">
        <v>1</v>
      </c>
      <c r="P31" s="5">
        <v>0</v>
      </c>
      <c r="Q31" s="5">
        <v>1</v>
      </c>
      <c r="R31" s="20">
        <f>SUM($W31:W31)</f>
        <v>0</v>
      </c>
      <c r="S31" s="20">
        <f>SUM($W31:X31)</f>
        <v>0</v>
      </c>
      <c r="T31" s="20">
        <f>SUM($W31:Y31)</f>
        <v>0</v>
      </c>
      <c r="U31" s="20">
        <f>SUM($W31:Z31)</f>
        <v>0</v>
      </c>
      <c r="V31" s="20">
        <f>SUM($W31:AA31)</f>
        <v>0</v>
      </c>
      <c r="W31" s="62"/>
      <c r="X31" s="62"/>
      <c r="Y31" s="62"/>
      <c r="Z31" s="62"/>
      <c r="AA31" s="62"/>
      <c r="AB31" s="5"/>
      <c r="AC31" s="5"/>
    </row>
    <row r="32" spans="1:29" s="54" customFormat="1" outlineLevel="3" x14ac:dyDescent="0.25">
      <c r="A32" s="83"/>
      <c r="B32" s="92"/>
      <c r="C32" s="88"/>
      <c r="D32" s="36" t="s">
        <v>88</v>
      </c>
      <c r="E32" s="27">
        <v>0.15</v>
      </c>
      <c r="F32" s="37"/>
      <c r="G32" s="37"/>
      <c r="H32" s="27">
        <f>$E27*(H27/$L27)+$E28*(H28/$L28)+$E29*(H29/$L29)+$E30*(H30/$L30)+$E31*(H31/$L31)</f>
        <v>7.3800505050505047E-2</v>
      </c>
      <c r="I32" s="27">
        <f>$E27*(I27/$L27)+$E28*(I28/$L28)+$E29*(I29/$L29)+$E30*(I30/$L30)+$E31*(I31/$L31)</f>
        <v>0.23648989898989897</v>
      </c>
      <c r="J32" s="27">
        <f>$E27*(J27/$L27)+$E28*(J28/$L28)+$E29*(J29/$L29)+$E30*(J30/$L30)+$E31*(J31/$L31)</f>
        <v>0.46919191919191916</v>
      </c>
      <c r="K32" s="27">
        <f>$E27*(K27/$L27)+$E28*(K28/$L28)+$E29*(K29/$L29)+$E30*(K30/$L30)+$E31*(K31/$L31)</f>
        <v>0.70618686868686864</v>
      </c>
      <c r="L32" s="27">
        <f>$E27*(L27/$L27)+$E28*(L28/$L28)+$E29*(L29/$L29)+$E30*(L30/$L30)+$E31*(L31/$L31)</f>
        <v>1</v>
      </c>
      <c r="M32" s="27">
        <f>H32-F32</f>
        <v>7.3800505050505047E-2</v>
      </c>
      <c r="N32" s="27">
        <f>I32-H32</f>
        <v>0.16268939393939391</v>
      </c>
      <c r="O32" s="27">
        <f>J32-I32</f>
        <v>0.23270202020202019</v>
      </c>
      <c r="P32" s="27">
        <f>K32-J32</f>
        <v>0.23699494949494948</v>
      </c>
      <c r="Q32" s="27">
        <f>L32-K32</f>
        <v>0.29381313131313136</v>
      </c>
      <c r="R32" s="27">
        <f>$E27*(R27/$L27)+$E28*(R28/$L28)+$E29*(R29/$L29)+$E30*(R30/$L30)+$E31*(R31/$L31)</f>
        <v>0</v>
      </c>
      <c r="S32" s="27">
        <f>$E27*(S27/$L27)+$E28*(S28/$L28)+$E29*(S29/$L29)+$E30*(S30/$L30)+$E31*(S31/$L31)</f>
        <v>0</v>
      </c>
      <c r="T32" s="27">
        <f>$E27*(T27/$L27)+$E28*(T28/$L28)+$E29*(T29/$L29)+$E30*(T30/$L30)+$E31*(T31/$L31)</f>
        <v>0</v>
      </c>
      <c r="U32" s="27">
        <f>$E27*(U27/$L27)+$E28*(U28/$L28)+$E29*(U29/$L29)+$E30*(U30/$L30)+$E31*(U31/$L31)</f>
        <v>0</v>
      </c>
      <c r="V32" s="27">
        <f>$E27*(V27/$L27)+$E28*(V28/$L28)+$E29*(V29/$L29)+$E30*(V30/$L30)+$E31*(V31/$L31)</f>
        <v>0</v>
      </c>
      <c r="W32" s="27">
        <f>R32</f>
        <v>0</v>
      </c>
      <c r="X32" s="27">
        <f>S32-R32</f>
        <v>0</v>
      </c>
      <c r="Y32" s="27">
        <f>T32-S32</f>
        <v>0</v>
      </c>
      <c r="Z32" s="27">
        <f>U32-T32</f>
        <v>0</v>
      </c>
      <c r="AA32" s="27">
        <f>V32-U32</f>
        <v>0</v>
      </c>
      <c r="AB32" s="28"/>
      <c r="AC32" s="28"/>
    </row>
    <row r="33" spans="1:29" ht="15.75" customHeight="1" outlineLevel="4" x14ac:dyDescent="0.25">
      <c r="A33" s="83"/>
      <c r="B33" s="92"/>
      <c r="C33" s="88"/>
      <c r="D33" s="14" t="s">
        <v>45</v>
      </c>
      <c r="E33" s="8">
        <v>0.5</v>
      </c>
      <c r="F33" s="9"/>
      <c r="G33" s="9"/>
      <c r="H33" s="22">
        <f>SUM($M33:M33)</f>
        <v>7</v>
      </c>
      <c r="I33" s="22">
        <f>SUM($M33:N33)</f>
        <v>15</v>
      </c>
      <c r="J33" s="22">
        <f>SUM($M33:O33)</f>
        <v>24</v>
      </c>
      <c r="K33" s="22">
        <f>SUM($M33:P33)</f>
        <v>33</v>
      </c>
      <c r="L33" s="22">
        <f>SUM($M33:Q33)</f>
        <v>43</v>
      </c>
      <c r="M33" s="5">
        <v>7</v>
      </c>
      <c r="N33" s="5">
        <v>8</v>
      </c>
      <c r="O33" s="5">
        <v>9</v>
      </c>
      <c r="P33" s="5">
        <v>9</v>
      </c>
      <c r="Q33" s="5">
        <v>10</v>
      </c>
      <c r="R33" s="20">
        <f>SUM($W33:W33)</f>
        <v>0</v>
      </c>
      <c r="S33" s="20">
        <f>SUM($W33:X33)</f>
        <v>0</v>
      </c>
      <c r="T33" s="20">
        <f>SUM($W33:Y33)</f>
        <v>0</v>
      </c>
      <c r="U33" s="20">
        <f>SUM($W33:Z33)</f>
        <v>0</v>
      </c>
      <c r="V33" s="20">
        <f>SUM($W33:AA33)</f>
        <v>0</v>
      </c>
      <c r="W33" s="62"/>
      <c r="X33" s="62"/>
      <c r="Y33" s="62"/>
      <c r="Z33" s="62"/>
      <c r="AA33" s="62"/>
      <c r="AB33" s="10"/>
      <c r="AC33" s="5"/>
    </row>
    <row r="34" spans="1:29" ht="15.75" customHeight="1" outlineLevel="4" x14ac:dyDescent="0.25">
      <c r="A34" s="83"/>
      <c r="B34" s="92"/>
      <c r="C34" s="88"/>
      <c r="D34" s="14" t="s">
        <v>46</v>
      </c>
      <c r="E34" s="8">
        <v>0.2</v>
      </c>
      <c r="F34" s="9"/>
      <c r="G34" s="9"/>
      <c r="H34" s="22">
        <f>SUM($M34:M34)</f>
        <v>4</v>
      </c>
      <c r="I34" s="22">
        <f>SUM($M34:N34)</f>
        <v>8</v>
      </c>
      <c r="J34" s="22">
        <f>SUM($M34:O34)</f>
        <v>12</v>
      </c>
      <c r="K34" s="22">
        <f>SUM($M34:P34)</f>
        <v>16</v>
      </c>
      <c r="L34" s="22">
        <f>SUM($M34:Q34)</f>
        <v>20</v>
      </c>
      <c r="M34" s="5">
        <v>4</v>
      </c>
      <c r="N34" s="5">
        <v>4</v>
      </c>
      <c r="O34" s="5">
        <v>4</v>
      </c>
      <c r="P34" s="5">
        <v>4</v>
      </c>
      <c r="Q34" s="5">
        <v>4</v>
      </c>
      <c r="R34" s="20">
        <f>SUM($W34:W34)</f>
        <v>0</v>
      </c>
      <c r="S34" s="20">
        <f>SUM($W34:X34)</f>
        <v>0</v>
      </c>
      <c r="T34" s="20">
        <f>SUM($W34:Y34)</f>
        <v>0</v>
      </c>
      <c r="U34" s="20">
        <f>SUM($W34:Z34)</f>
        <v>0</v>
      </c>
      <c r="V34" s="20">
        <f>SUM($W34:AA34)</f>
        <v>0</v>
      </c>
      <c r="W34" s="62"/>
      <c r="X34" s="62"/>
      <c r="Y34" s="62"/>
      <c r="Z34" s="62"/>
      <c r="AA34" s="62"/>
      <c r="AB34" s="10"/>
      <c r="AC34" s="5"/>
    </row>
    <row r="35" spans="1:29" ht="15.75" customHeight="1" outlineLevel="4" x14ac:dyDescent="0.25">
      <c r="A35" s="83"/>
      <c r="B35" s="92"/>
      <c r="C35" s="88"/>
      <c r="D35" s="14" t="s">
        <v>47</v>
      </c>
      <c r="E35" s="8">
        <v>0.3</v>
      </c>
      <c r="F35" s="9"/>
      <c r="G35" s="9"/>
      <c r="H35" s="22">
        <f>SUM($M35:M35)</f>
        <v>4</v>
      </c>
      <c r="I35" s="22">
        <f>SUM($M35:N35)</f>
        <v>9</v>
      </c>
      <c r="J35" s="22">
        <f>SUM($M35:O35)</f>
        <v>15</v>
      </c>
      <c r="K35" s="22">
        <f>SUM($M35:P35)</f>
        <v>21</v>
      </c>
      <c r="L35" s="22">
        <f>SUM($M35:Q35)</f>
        <v>27</v>
      </c>
      <c r="M35" s="5">
        <v>4</v>
      </c>
      <c r="N35" s="5">
        <v>5</v>
      </c>
      <c r="O35" s="5">
        <v>6</v>
      </c>
      <c r="P35" s="5">
        <v>6</v>
      </c>
      <c r="Q35" s="5">
        <v>6</v>
      </c>
      <c r="R35" s="20">
        <f>SUM($W35:W35)</f>
        <v>0</v>
      </c>
      <c r="S35" s="20">
        <f>SUM($W35:X35)</f>
        <v>0</v>
      </c>
      <c r="T35" s="20">
        <f>SUM($W35:Y35)</f>
        <v>0</v>
      </c>
      <c r="U35" s="20">
        <f>SUM($W35:Z35)</f>
        <v>0</v>
      </c>
      <c r="V35" s="20">
        <f>SUM($W35:AA35)</f>
        <v>0</v>
      </c>
      <c r="W35" s="62"/>
      <c r="X35" s="62"/>
      <c r="Y35" s="62"/>
      <c r="Z35" s="62"/>
      <c r="AA35" s="62"/>
      <c r="AB35" s="10"/>
      <c r="AC35" s="5"/>
    </row>
    <row r="36" spans="1:29" s="58" customFormat="1" outlineLevel="3" x14ac:dyDescent="0.25">
      <c r="A36" s="83"/>
      <c r="B36" s="92"/>
      <c r="C36" s="88"/>
      <c r="D36" s="38" t="s">
        <v>89</v>
      </c>
      <c r="E36" s="27">
        <v>0.15</v>
      </c>
      <c r="F36" s="27"/>
      <c r="G36" s="27"/>
      <c r="H36" s="27">
        <f>$E33*(H33/$L33)+$E34*(H34/$L34)+$E35*(H35/$L35)</f>
        <v>0.16583979328165377</v>
      </c>
      <c r="I36" s="27">
        <f>$E33*(I33/$L33)+$E34*(I34/$L34)+$E35*(I35/$L35)</f>
        <v>0.35441860465116282</v>
      </c>
      <c r="J36" s="27">
        <f>$E33*(J33/$L33)+$E34*(J34/$L34)+$E35*(J35/$L35)</f>
        <v>0.56573643410852714</v>
      </c>
      <c r="K36" s="27">
        <f>$E33*(K33/$L33)+$E34*(K34/$L34)+$E35*(K35/$L35)</f>
        <v>0.77705426356589147</v>
      </c>
      <c r="L36" s="27">
        <f>$E33*(L33/$L33)+$E34*(L34/$L34)+$E35*(L35/$L35)</f>
        <v>1</v>
      </c>
      <c r="M36" s="27">
        <f>H36-F36</f>
        <v>0.16583979328165377</v>
      </c>
      <c r="N36" s="27">
        <f>I36-H36</f>
        <v>0.18857881136950905</v>
      </c>
      <c r="O36" s="27">
        <f>J36-I36</f>
        <v>0.21131782945736433</v>
      </c>
      <c r="P36" s="27">
        <f>K36-J36</f>
        <v>0.21131782945736433</v>
      </c>
      <c r="Q36" s="27">
        <f>L36-K36</f>
        <v>0.22294573643410853</v>
      </c>
      <c r="R36" s="27">
        <f>$E33*(R33/$L33)+$E34*(R34/$L34)+$E35*(R35/$L35)</f>
        <v>0</v>
      </c>
      <c r="S36" s="27">
        <f>$E33*(S33/$L33)+$E34*(S34/$L34)+$E35*(S35/$L35)</f>
        <v>0</v>
      </c>
      <c r="T36" s="27">
        <f>$E33*(T33/$L33)+$E34*(T34/$L34)+$E35*(T35/$L35)</f>
        <v>0</v>
      </c>
      <c r="U36" s="27">
        <f>$E33*(U33/$L33)+$E34*(U34/$L34)+$E35*(U35/$L35)</f>
        <v>0</v>
      </c>
      <c r="V36" s="27">
        <f>$E33*(V33/$L33)+$E34*(V34/$L34)+$E35*(V35/$L35)</f>
        <v>0</v>
      </c>
      <c r="W36" s="27">
        <f>R36</f>
        <v>0</v>
      </c>
      <c r="X36" s="27">
        <f>S36-R36</f>
        <v>0</v>
      </c>
      <c r="Y36" s="27">
        <f>T36-S36</f>
        <v>0</v>
      </c>
      <c r="Z36" s="27">
        <f>U36-T36</f>
        <v>0</v>
      </c>
      <c r="AA36" s="27">
        <f>V36-U36</f>
        <v>0</v>
      </c>
      <c r="AB36" s="27"/>
      <c r="AC36" s="27"/>
    </row>
    <row r="37" spans="1:29" ht="15" customHeight="1" outlineLevel="4" x14ac:dyDescent="0.25">
      <c r="A37" s="83"/>
      <c r="B37" s="92"/>
      <c r="C37" s="88"/>
      <c r="D37" s="15" t="s">
        <v>48</v>
      </c>
      <c r="E37" s="8">
        <v>0.34</v>
      </c>
      <c r="F37" s="5"/>
      <c r="G37" s="5"/>
      <c r="H37" s="22">
        <f>SUM($M37:M37)</f>
        <v>0</v>
      </c>
      <c r="I37" s="22">
        <f>SUM($M37:N37)</f>
        <v>0</v>
      </c>
      <c r="J37" s="22">
        <f>SUM($M37:O37)</f>
        <v>0</v>
      </c>
      <c r="K37" s="22">
        <f>SUM($M37:P37)</f>
        <v>1</v>
      </c>
      <c r="L37" s="22">
        <f>SUM($M37:Q37)</f>
        <v>1</v>
      </c>
      <c r="M37" s="5">
        <v>0</v>
      </c>
      <c r="N37" s="5">
        <v>0</v>
      </c>
      <c r="O37" s="5">
        <v>0</v>
      </c>
      <c r="P37" s="5">
        <v>1</v>
      </c>
      <c r="Q37" s="5"/>
      <c r="R37" s="20">
        <f>SUM($W37:W37)</f>
        <v>0</v>
      </c>
      <c r="S37" s="20">
        <f>SUM($W37:X37)</f>
        <v>0</v>
      </c>
      <c r="T37" s="20">
        <f>SUM($W37:Y37)</f>
        <v>0</v>
      </c>
      <c r="U37" s="20">
        <f>SUM($W37:Z37)</f>
        <v>0</v>
      </c>
      <c r="V37" s="20">
        <f>SUM($W37:AA37)</f>
        <v>0</v>
      </c>
      <c r="W37" s="62"/>
      <c r="X37" s="62"/>
      <c r="Y37" s="62"/>
      <c r="Z37" s="62"/>
      <c r="AA37" s="62"/>
      <c r="AB37" s="5"/>
      <c r="AC37" s="5"/>
    </row>
    <row r="38" spans="1:29" ht="15" customHeight="1" outlineLevel="4" x14ac:dyDescent="0.25">
      <c r="A38" s="83"/>
      <c r="B38" s="92"/>
      <c r="C38" s="88"/>
      <c r="D38" s="15" t="s">
        <v>49</v>
      </c>
      <c r="E38" s="8">
        <v>0.33</v>
      </c>
      <c r="F38" s="5"/>
      <c r="G38" s="5"/>
      <c r="H38" s="22">
        <f>SUM($M38:M38)</f>
        <v>0</v>
      </c>
      <c r="I38" s="22">
        <f>SUM($M38:N38)</f>
        <v>0</v>
      </c>
      <c r="J38" s="22">
        <f>SUM($M38:O38)</f>
        <v>0</v>
      </c>
      <c r="K38" s="22">
        <f>SUM($M38:P38)</f>
        <v>1</v>
      </c>
      <c r="L38" s="22">
        <f>SUM($M38:Q38)</f>
        <v>1</v>
      </c>
      <c r="M38" s="5">
        <v>0</v>
      </c>
      <c r="N38" s="5">
        <v>0</v>
      </c>
      <c r="O38" s="5">
        <v>0</v>
      </c>
      <c r="P38" s="5">
        <v>1</v>
      </c>
      <c r="Q38" s="5"/>
      <c r="R38" s="20">
        <f>SUM($W38:W38)</f>
        <v>0</v>
      </c>
      <c r="S38" s="20">
        <f>SUM($W38:X38)</f>
        <v>0</v>
      </c>
      <c r="T38" s="20">
        <f>SUM($W38:Y38)</f>
        <v>0</v>
      </c>
      <c r="U38" s="20">
        <f>SUM($W38:Z38)</f>
        <v>0</v>
      </c>
      <c r="V38" s="20">
        <f>SUM($W38:AA38)</f>
        <v>0</v>
      </c>
      <c r="W38" s="62"/>
      <c r="X38" s="62"/>
      <c r="Y38" s="62"/>
      <c r="Z38" s="62"/>
      <c r="AA38" s="62"/>
      <c r="AB38" s="5"/>
      <c r="AC38" s="5"/>
    </row>
    <row r="39" spans="1:29" ht="15" customHeight="1" outlineLevel="4" x14ac:dyDescent="0.25">
      <c r="A39" s="83"/>
      <c r="B39" s="92"/>
      <c r="C39" s="88"/>
      <c r="D39" s="15" t="s">
        <v>50</v>
      </c>
      <c r="E39" s="8">
        <v>0.33</v>
      </c>
      <c r="F39" s="5"/>
      <c r="G39" s="5"/>
      <c r="H39" s="22">
        <f>SUM($M39:M39)</f>
        <v>0</v>
      </c>
      <c r="I39" s="22">
        <f>SUM($M39:N39)</f>
        <v>0</v>
      </c>
      <c r="J39" s="22">
        <f>SUM($M39:O39)</f>
        <v>0</v>
      </c>
      <c r="K39" s="22">
        <f>SUM($M39:P39)</f>
        <v>1</v>
      </c>
      <c r="L39" s="22">
        <f>SUM($M39:Q39)</f>
        <v>1</v>
      </c>
      <c r="M39" s="5">
        <v>0</v>
      </c>
      <c r="N39" s="5">
        <v>0</v>
      </c>
      <c r="O39" s="5">
        <v>0</v>
      </c>
      <c r="P39" s="5">
        <v>1</v>
      </c>
      <c r="Q39" s="5"/>
      <c r="R39" s="20">
        <f>SUM($W39:W39)</f>
        <v>0</v>
      </c>
      <c r="S39" s="20">
        <f>SUM($W39:X39)</f>
        <v>0</v>
      </c>
      <c r="T39" s="20">
        <f>SUM($W39:Y39)</f>
        <v>0</v>
      </c>
      <c r="U39" s="20">
        <f>SUM($W39:Z39)</f>
        <v>0</v>
      </c>
      <c r="V39" s="20">
        <f>SUM($W39:AA39)</f>
        <v>0</v>
      </c>
      <c r="W39" s="62"/>
      <c r="X39" s="62"/>
      <c r="Y39" s="62"/>
      <c r="Z39" s="62"/>
      <c r="AA39" s="62"/>
      <c r="AB39" s="5"/>
      <c r="AC39" s="5"/>
    </row>
    <row r="40" spans="1:29" s="54" customFormat="1" outlineLevel="3" x14ac:dyDescent="0.25">
      <c r="A40" s="83"/>
      <c r="B40" s="92"/>
      <c r="C40" s="88"/>
      <c r="D40" s="39" t="s">
        <v>90</v>
      </c>
      <c r="E40" s="27">
        <v>0.15</v>
      </c>
      <c r="F40" s="28"/>
      <c r="G40" s="28"/>
      <c r="H40" s="27">
        <f>$E37*(H37/$L37)+$E38*(H38/$L38)+$E39*(H39/$L39)</f>
        <v>0</v>
      </c>
      <c r="I40" s="27">
        <f>$E37*(I37/$L37)+$E38*(I38/$L38)+$E39*(I39/$L39)</f>
        <v>0</v>
      </c>
      <c r="J40" s="27">
        <f>$E37*(J37/$L37)+$E38*(J38/$L38)+$E39*(J39/$L39)</f>
        <v>0</v>
      </c>
      <c r="K40" s="27">
        <f>$E37*(K37/$L37)+$E38*(K38/$L38)+$E39*(K39/$L39)</f>
        <v>1</v>
      </c>
      <c r="L40" s="27">
        <f>$E37*(L37/$L37)+$E38*(L38/$L38)+$E39*(L39/$L39)</f>
        <v>1</v>
      </c>
      <c r="M40" s="27">
        <f>H40-F40</f>
        <v>0</v>
      </c>
      <c r="N40" s="27">
        <f>I40-H40</f>
        <v>0</v>
      </c>
      <c r="O40" s="27">
        <f>J40-I40</f>
        <v>0</v>
      </c>
      <c r="P40" s="27">
        <f>K40-J40</f>
        <v>1</v>
      </c>
      <c r="Q40" s="27">
        <f>L40-K40</f>
        <v>0</v>
      </c>
      <c r="R40" s="27">
        <f>$E37*(R37/$L37)+$E38*(R38/$L38)+$E39*(R39/$L39)</f>
        <v>0</v>
      </c>
      <c r="S40" s="27">
        <f>$E37*(S37/$L37)+$E38*(S38/$L38)+$E39*(S39/$L39)</f>
        <v>0</v>
      </c>
      <c r="T40" s="27">
        <f>$E37*(T37/$L37)+$E38*(T38/$L38)+$E39*(T39/$L39)</f>
        <v>0</v>
      </c>
      <c r="U40" s="27">
        <f>$E37*(U37/$L37)+$E38*(U38/$L38)+$E39*(U39/$L39)</f>
        <v>0</v>
      </c>
      <c r="V40" s="27">
        <f>$E37*(V37/$L37)+$E38*(V38/$L38)+$E39*(V39/$L39)</f>
        <v>0</v>
      </c>
      <c r="W40" s="27">
        <f>R40</f>
        <v>0</v>
      </c>
      <c r="X40" s="27">
        <f>S40-R40</f>
        <v>0</v>
      </c>
      <c r="Y40" s="27">
        <f>T40-S40</f>
        <v>0</v>
      </c>
      <c r="Z40" s="27">
        <f>U40-T40</f>
        <v>0</v>
      </c>
      <c r="AA40" s="27">
        <f>V40-U40</f>
        <v>0</v>
      </c>
      <c r="AB40" s="28"/>
      <c r="AC40" s="28"/>
    </row>
    <row r="41" spans="1:29" outlineLevel="3" x14ac:dyDescent="0.25">
      <c r="A41" s="83"/>
      <c r="B41" s="92"/>
      <c r="C41" s="88"/>
      <c r="D41" s="11" t="s">
        <v>95</v>
      </c>
      <c r="E41" s="8">
        <v>0.1</v>
      </c>
      <c r="F41" s="5"/>
      <c r="G41" s="5"/>
      <c r="H41" s="22">
        <f>SUM($M41:M41)</f>
        <v>0</v>
      </c>
      <c r="I41" s="22">
        <f>SUM($M41:N41)</f>
        <v>0</v>
      </c>
      <c r="J41" s="22">
        <f>SUM($M41:O41)</f>
        <v>0</v>
      </c>
      <c r="K41" s="22">
        <f>SUM($M41:P41)</f>
        <v>1</v>
      </c>
      <c r="L41" s="22">
        <f>SUM($M41:Q41)</f>
        <v>3</v>
      </c>
      <c r="M41" s="5">
        <v>0</v>
      </c>
      <c r="N41" s="5">
        <v>0</v>
      </c>
      <c r="O41" s="5">
        <v>0</v>
      </c>
      <c r="P41" s="5">
        <v>1</v>
      </c>
      <c r="Q41" s="5">
        <v>2</v>
      </c>
      <c r="R41" s="20">
        <f>SUM($W41:W41)</f>
        <v>0</v>
      </c>
      <c r="S41" s="20">
        <f>SUM($W41:X41)</f>
        <v>0</v>
      </c>
      <c r="T41" s="20">
        <f>SUM($W41:Y41)</f>
        <v>0</v>
      </c>
      <c r="U41" s="20">
        <f>SUM($W41:Z41)</f>
        <v>0</v>
      </c>
      <c r="V41" s="20">
        <f>SUM($W41:AA41)</f>
        <v>0</v>
      </c>
      <c r="W41" s="62"/>
      <c r="X41" s="62"/>
      <c r="Y41" s="62"/>
      <c r="Z41" s="62"/>
      <c r="AA41" s="62"/>
      <c r="AB41" s="5"/>
      <c r="AC41" s="5"/>
    </row>
    <row r="42" spans="1:29" outlineLevel="3" x14ac:dyDescent="0.25">
      <c r="A42" s="83"/>
      <c r="B42" s="92"/>
      <c r="C42" s="88"/>
      <c r="D42" s="11" t="s">
        <v>58</v>
      </c>
      <c r="E42" s="8">
        <v>0.15</v>
      </c>
      <c r="F42" s="5"/>
      <c r="G42" s="5"/>
      <c r="H42" s="22">
        <f>SUM($M42:M42)</f>
        <v>0</v>
      </c>
      <c r="I42" s="22">
        <f>SUM($M42:N42)</f>
        <v>1</v>
      </c>
      <c r="J42" s="22">
        <f>SUM($M42:O42)</f>
        <v>3</v>
      </c>
      <c r="K42" s="22">
        <f>SUM($M42:P42)</f>
        <v>7</v>
      </c>
      <c r="L42" s="22">
        <f>SUM($M42:Q42)</f>
        <v>11</v>
      </c>
      <c r="M42" s="5">
        <v>0</v>
      </c>
      <c r="N42" s="5">
        <v>1</v>
      </c>
      <c r="O42" s="5">
        <v>2</v>
      </c>
      <c r="P42" s="5">
        <v>4</v>
      </c>
      <c r="Q42" s="5">
        <v>4</v>
      </c>
      <c r="R42" s="20">
        <f>SUM($W42:W42)</f>
        <v>0</v>
      </c>
      <c r="S42" s="20">
        <f>SUM($W42:X42)</f>
        <v>0</v>
      </c>
      <c r="T42" s="20">
        <f>SUM($W42:Y42)</f>
        <v>0</v>
      </c>
      <c r="U42" s="20">
        <f>SUM($W42:Z42)</f>
        <v>0</v>
      </c>
      <c r="V42" s="20">
        <f>SUM($W42:AA42)</f>
        <v>0</v>
      </c>
      <c r="W42" s="62"/>
      <c r="X42" s="62"/>
      <c r="Y42" s="62"/>
      <c r="Z42" s="62"/>
      <c r="AA42" s="62"/>
      <c r="AB42" s="5"/>
      <c r="AC42" s="5"/>
    </row>
    <row r="43" spans="1:29" ht="15" customHeight="1" outlineLevel="4" x14ac:dyDescent="0.25">
      <c r="A43" s="83"/>
      <c r="B43" s="92"/>
      <c r="C43" s="88"/>
      <c r="D43" s="15" t="s">
        <v>51</v>
      </c>
      <c r="E43" s="8">
        <v>0.7</v>
      </c>
      <c r="F43" s="5"/>
      <c r="G43" s="5"/>
      <c r="H43" s="40">
        <f>SUM($M43:M43)</f>
        <v>1</v>
      </c>
      <c r="I43" s="40">
        <f t="shared" ref="I43:L44" si="3">H43</f>
        <v>1</v>
      </c>
      <c r="J43" s="40">
        <f t="shared" si="3"/>
        <v>1</v>
      </c>
      <c r="K43" s="40">
        <f t="shared" si="3"/>
        <v>1</v>
      </c>
      <c r="L43" s="40">
        <f t="shared" si="3"/>
        <v>1</v>
      </c>
      <c r="M43" s="7">
        <v>1</v>
      </c>
      <c r="N43" s="7">
        <v>1</v>
      </c>
      <c r="O43" s="7">
        <v>1</v>
      </c>
      <c r="P43" s="7">
        <v>1</v>
      </c>
      <c r="Q43" s="7">
        <v>1</v>
      </c>
      <c r="R43" s="40">
        <f>W43</f>
        <v>0</v>
      </c>
      <c r="S43" s="40">
        <f t="shared" ref="S43:V44" si="4">X43</f>
        <v>0</v>
      </c>
      <c r="T43" s="40">
        <f t="shared" si="4"/>
        <v>0</v>
      </c>
      <c r="U43" s="40">
        <f t="shared" si="4"/>
        <v>0</v>
      </c>
      <c r="V43" s="40">
        <f t="shared" si="4"/>
        <v>0</v>
      </c>
      <c r="W43" s="61"/>
      <c r="X43" s="61"/>
      <c r="Y43" s="61"/>
      <c r="Z43" s="61"/>
      <c r="AA43" s="61"/>
      <c r="AB43" s="5"/>
      <c r="AC43" s="5"/>
    </row>
    <row r="44" spans="1:29" ht="15" customHeight="1" outlineLevel="4" x14ac:dyDescent="0.25">
      <c r="A44" s="83"/>
      <c r="B44" s="92"/>
      <c r="C44" s="88"/>
      <c r="D44" s="15" t="s">
        <v>52</v>
      </c>
      <c r="E44" s="8">
        <v>0.3</v>
      </c>
      <c r="F44" s="5"/>
      <c r="G44" s="5"/>
      <c r="H44" s="40">
        <f>SUM($M44:M44)</f>
        <v>0.2</v>
      </c>
      <c r="I44" s="40">
        <f t="shared" si="3"/>
        <v>0.2</v>
      </c>
      <c r="J44" s="40">
        <f t="shared" si="3"/>
        <v>0.2</v>
      </c>
      <c r="K44" s="40">
        <f t="shared" si="3"/>
        <v>0.2</v>
      </c>
      <c r="L44" s="40">
        <f t="shared" si="3"/>
        <v>0.2</v>
      </c>
      <c r="M44" s="7">
        <v>0.2</v>
      </c>
      <c r="N44" s="7">
        <v>0.2</v>
      </c>
      <c r="O44" s="7">
        <v>0.2</v>
      </c>
      <c r="P44" s="7">
        <v>0.2</v>
      </c>
      <c r="Q44" s="7">
        <v>0.2</v>
      </c>
      <c r="R44" s="40">
        <f>W44</f>
        <v>0</v>
      </c>
      <c r="S44" s="40">
        <f t="shared" si="4"/>
        <v>0</v>
      </c>
      <c r="T44" s="40">
        <f t="shared" si="4"/>
        <v>0</v>
      </c>
      <c r="U44" s="40">
        <f t="shared" si="4"/>
        <v>0</v>
      </c>
      <c r="V44" s="40">
        <f t="shared" si="4"/>
        <v>0</v>
      </c>
      <c r="W44" s="61"/>
      <c r="X44" s="61"/>
      <c r="Y44" s="61"/>
      <c r="Z44" s="61"/>
      <c r="AA44" s="61"/>
      <c r="AB44" s="5"/>
      <c r="AC44" s="5"/>
    </row>
    <row r="45" spans="1:29" s="54" customFormat="1" outlineLevel="3" x14ac:dyDescent="0.25">
      <c r="A45" s="83"/>
      <c r="B45" s="92"/>
      <c r="C45" s="88"/>
      <c r="D45" s="39" t="s">
        <v>91</v>
      </c>
      <c r="E45" s="27">
        <v>0.1</v>
      </c>
      <c r="F45" s="28"/>
      <c r="G45" s="28"/>
      <c r="H45" s="41">
        <v>1</v>
      </c>
      <c r="I45" s="41">
        <v>1</v>
      </c>
      <c r="J45" s="41">
        <v>1</v>
      </c>
      <c r="K45" s="41">
        <v>1</v>
      </c>
      <c r="L45" s="41">
        <v>1</v>
      </c>
      <c r="M45" s="42">
        <v>1</v>
      </c>
      <c r="N45" s="42">
        <v>1</v>
      </c>
      <c r="O45" s="42">
        <v>1</v>
      </c>
      <c r="P45" s="42">
        <v>1</v>
      </c>
      <c r="Q45" s="42">
        <v>1</v>
      </c>
      <c r="R45" s="41">
        <f>($E43*W43/M43)+($E44*W44/M44)</f>
        <v>0</v>
      </c>
      <c r="S45" s="41">
        <f>($E43*X43/N43)+($E44*X44/N44)</f>
        <v>0</v>
      </c>
      <c r="T45" s="41">
        <f>($E43*Y43/O43)+($E44*Y44/O44)</f>
        <v>0</v>
      </c>
      <c r="U45" s="41">
        <f>($E43*Z43/P43)+($E44*Z44/P44)</f>
        <v>0</v>
      </c>
      <c r="V45" s="41">
        <f>($E43*AA43/Q43)+($E44*AA44/Q44)</f>
        <v>0</v>
      </c>
      <c r="W45" s="27">
        <f>R45</f>
        <v>0</v>
      </c>
      <c r="X45" s="27">
        <f>S45-R45</f>
        <v>0</v>
      </c>
      <c r="Y45" s="27">
        <f>T45-S45</f>
        <v>0</v>
      </c>
      <c r="Z45" s="27">
        <f>U45-T45</f>
        <v>0</v>
      </c>
      <c r="AA45" s="27">
        <f>V45-U45</f>
        <v>0</v>
      </c>
      <c r="AB45" s="28"/>
      <c r="AC45" s="28"/>
    </row>
    <row r="46" spans="1:29" outlineLevel="3" x14ac:dyDescent="0.25">
      <c r="A46" s="83"/>
      <c r="B46" s="92"/>
      <c r="C46" s="88"/>
      <c r="D46" s="11" t="s">
        <v>53</v>
      </c>
      <c r="E46" s="8">
        <v>0.05</v>
      </c>
      <c r="F46" s="5"/>
      <c r="G46" s="5"/>
      <c r="H46" s="19">
        <f>SUM($M46:M46)</f>
        <v>1</v>
      </c>
      <c r="I46" s="19">
        <f>SUM($M46:N46)</f>
        <v>1</v>
      </c>
      <c r="J46" s="19">
        <f>SUM($M46:O46)</f>
        <v>1</v>
      </c>
      <c r="K46" s="19">
        <f>SUM($M46:P46)</f>
        <v>1</v>
      </c>
      <c r="L46" s="19">
        <f>SUM($M46:Q46)</f>
        <v>1</v>
      </c>
      <c r="M46" s="19">
        <v>1</v>
      </c>
      <c r="N46" s="5"/>
      <c r="O46" s="5"/>
      <c r="P46" s="5"/>
      <c r="Q46" s="5"/>
      <c r="R46" s="21">
        <f>SUM($W46:W46)</f>
        <v>0</v>
      </c>
      <c r="S46" s="21">
        <f>SUM($W46:X46)</f>
        <v>0</v>
      </c>
      <c r="T46" s="21">
        <f>SUM($W46:Y46)</f>
        <v>0</v>
      </c>
      <c r="U46" s="21">
        <f>SUM($W46:Z46)</f>
        <v>0</v>
      </c>
      <c r="V46" s="21">
        <f>SUM($W46:AA46)</f>
        <v>0</v>
      </c>
      <c r="W46" s="61"/>
      <c r="X46" s="62"/>
      <c r="Y46" s="62"/>
      <c r="Z46" s="62"/>
      <c r="AA46" s="62"/>
      <c r="AB46" s="5"/>
      <c r="AC46" s="5"/>
    </row>
    <row r="47" spans="1:29" s="54" customFormat="1" outlineLevel="2" x14ac:dyDescent="0.25">
      <c r="A47" s="83"/>
      <c r="B47" s="92"/>
      <c r="C47" s="88"/>
      <c r="D47" s="23" t="s">
        <v>42</v>
      </c>
      <c r="E47" s="24">
        <v>0.8</v>
      </c>
      <c r="F47" s="25"/>
      <c r="G47" s="25"/>
      <c r="H47" s="24">
        <f>$E26*(H26/$L26)+$E32*(H32/$L32)+$E36*(H36/$L36)+$E40*(H40/$L40)+$E41*(H41/$L41)+$E42*(H42/$L42)+$E45*(H45/$L45)+$E46*(H46/$L46)</f>
        <v>0.33594604474982381</v>
      </c>
      <c r="I47" s="24">
        <f>$E26*(I26/$L26)+$E32*(I32/$L32)+$E36*(I36/$L36)+$E40*(I40/$L40)+$E41*(I41/$L41)+$E42*(I42/$L42)+$E45*(I45/$L45)+$E46*(I46/$L46)</f>
        <v>0.40227263918252282</v>
      </c>
      <c r="J47" s="24">
        <f>$E26*(J26/$L26)+$E32*(J32/$L32)+$E36*(J36/$L36)+$E40*(J40/$L40)+$E41*(J41/$L41)+$E42*(J42/$L42)+$E45*(J45/$L45)+$E46*(J46/$L46)</f>
        <v>0.4961483439041578</v>
      </c>
      <c r="K47" s="24">
        <f>$E26*(K26/$L26)+$E32*(K32/$L32)+$E36*(K36/$L36)+$E40*(K40/$L40)+$E41*(K41/$L41)+$E42*(K42/$L42)+$E45*(K45/$L45)+$E46*(K46/$L46)</f>
        <v>0.80127404862579277</v>
      </c>
      <c r="L47" s="24">
        <f>$E26*(L26/$L26)+$E32*(L32/$L32)+$E36*(L36/$L36)+$E40*(L40/$L40)+$E41*(L41/$L41)+$E42*(L42/$L42)+$E45*(L45/$L45)+$E46*(L46/$L46)</f>
        <v>1</v>
      </c>
      <c r="M47" s="24">
        <f>H47-F47</f>
        <v>0.33594604474982381</v>
      </c>
      <c r="N47" s="24">
        <f>I47-H47</f>
        <v>6.6326594432699004E-2</v>
      </c>
      <c r="O47" s="24">
        <f>J47-I47</f>
        <v>9.3875704721634978E-2</v>
      </c>
      <c r="P47" s="24">
        <f>K47-J47</f>
        <v>0.30512570472163497</v>
      </c>
      <c r="Q47" s="24">
        <f>L47-K47</f>
        <v>0.19872595137420723</v>
      </c>
      <c r="R47" s="24">
        <f>$E26*(R26/$L26)+$E32*(R32/$L32)+$E36*(R36/$L36)+$E40*(R40/$L40)+$E41*(R41/$L41)+$E42*(R42/$L42)+$E45*(R45/$L45)+$E46*(R46/$L46)</f>
        <v>0</v>
      </c>
      <c r="S47" s="24">
        <f>$E26*(S26/$L26)+$E32*(S32/$L32)+$E36*(S36/$L36)+$E40*(S40/$L40)+$E41*(S41/$L41)+$E42*(S42/$L42)+$E45*(S45/$L45)+$E46*(S46/$L46)</f>
        <v>0</v>
      </c>
      <c r="T47" s="24">
        <f>$E26*(T26/$L26)+$E32*(T32/$L32)+$E36*(T36/$L36)+$E40*(T40/$L40)+$E41*(T41/$L41)+$E42*(T42/$L42)+$E45*(T45/$L45)+$E46*(T46/$L46)</f>
        <v>0</v>
      </c>
      <c r="U47" s="24">
        <f>$E26*(U26/$L26)+$E32*(U32/$L32)+$E36*(U36/$L36)+$E40*(U40/$L40)+$E41*(U41/$L41)+$E42*(U42/$L42)+$E45*(U45/$L45)+$E46*(U46/$L46)</f>
        <v>0</v>
      </c>
      <c r="V47" s="24">
        <f>$E26*(V26/$L26)+$E32*(V32/$L32)+$E36*(V36/$L36)+$E40*(V40/$L40)+$E41*(V41/$L41)+$E42*(V42/$L42)+$E45*(V45/$L45)+$E46*(V46/$L46)</f>
        <v>0</v>
      </c>
      <c r="W47" s="24">
        <f>R47</f>
        <v>0</v>
      </c>
      <c r="X47" s="24">
        <f>S47-R47</f>
        <v>0</v>
      </c>
      <c r="Y47" s="24">
        <f>T47-S47</f>
        <v>0</v>
      </c>
      <c r="Z47" s="24">
        <f>U47-T47</f>
        <v>0</v>
      </c>
      <c r="AA47" s="24">
        <f>V47-U47</f>
        <v>0</v>
      </c>
      <c r="AB47" s="25"/>
      <c r="AC47" s="25"/>
    </row>
    <row r="48" spans="1:29" ht="15" customHeight="1" outlineLevel="3" x14ac:dyDescent="0.25">
      <c r="A48" s="83"/>
      <c r="B48" s="92"/>
      <c r="C48" s="88"/>
      <c r="D48" s="11" t="s">
        <v>54</v>
      </c>
      <c r="E48" s="8">
        <v>0.6</v>
      </c>
      <c r="F48" s="5"/>
      <c r="G48" s="5"/>
      <c r="H48" s="20">
        <f>SUM($M48:M48)</f>
        <v>4</v>
      </c>
      <c r="I48" s="20">
        <f>SUM($M48:N48)</f>
        <v>8</v>
      </c>
      <c r="J48" s="20">
        <f>SUM($M48:O48)</f>
        <v>9</v>
      </c>
      <c r="K48" s="20">
        <f>SUM($M48:P48)</f>
        <v>10</v>
      </c>
      <c r="L48" s="20">
        <f>SUM($M48:Q48)</f>
        <v>11</v>
      </c>
      <c r="M48" s="5">
        <v>4</v>
      </c>
      <c r="N48" s="5">
        <v>4</v>
      </c>
      <c r="O48" s="5">
        <v>1</v>
      </c>
      <c r="P48" s="5">
        <v>1</v>
      </c>
      <c r="Q48" s="5">
        <v>1</v>
      </c>
      <c r="R48" s="20">
        <f>SUM($W48:W48)</f>
        <v>0</v>
      </c>
      <c r="S48" s="20">
        <f>SUM($W48:X48)</f>
        <v>0</v>
      </c>
      <c r="T48" s="20">
        <f>SUM($W48:Y48)</f>
        <v>0</v>
      </c>
      <c r="U48" s="20">
        <f>SUM($W48:Z48)</f>
        <v>0</v>
      </c>
      <c r="V48" s="20">
        <f>SUM($W48:AA48)</f>
        <v>0</v>
      </c>
      <c r="W48" s="62"/>
      <c r="X48" s="62"/>
      <c r="Y48" s="62"/>
      <c r="Z48" s="62"/>
      <c r="AA48" s="62"/>
      <c r="AB48" s="5"/>
      <c r="AC48" s="5"/>
    </row>
    <row r="49" spans="1:29" ht="15" customHeight="1" outlineLevel="3" x14ac:dyDescent="0.25">
      <c r="A49" s="83"/>
      <c r="B49" s="92"/>
      <c r="C49" s="88"/>
      <c r="D49" s="11" t="s">
        <v>55</v>
      </c>
      <c r="E49" s="8">
        <v>0.4</v>
      </c>
      <c r="F49" s="5"/>
      <c r="G49" s="5"/>
      <c r="H49" s="20">
        <f>SUM($M49:M49)</f>
        <v>4</v>
      </c>
      <c r="I49" s="20">
        <f>SUM($M49:N49)</f>
        <v>8</v>
      </c>
      <c r="J49" s="20">
        <f>SUM($M49:O49)</f>
        <v>12</v>
      </c>
      <c r="K49" s="20">
        <f>SUM($M49:P49)</f>
        <v>16</v>
      </c>
      <c r="L49" s="20">
        <f>SUM($M49:Q49)</f>
        <v>20</v>
      </c>
      <c r="M49" s="5">
        <v>4</v>
      </c>
      <c r="N49" s="5">
        <v>4</v>
      </c>
      <c r="O49" s="5">
        <v>4</v>
      </c>
      <c r="P49" s="5">
        <v>4</v>
      </c>
      <c r="Q49" s="5">
        <v>4</v>
      </c>
      <c r="R49" s="20">
        <f>SUM($W49:W49)</f>
        <v>0</v>
      </c>
      <c r="S49" s="20">
        <f>SUM($W49:X49)</f>
        <v>0</v>
      </c>
      <c r="T49" s="20">
        <f>SUM($W49:Y49)</f>
        <v>0</v>
      </c>
      <c r="U49" s="20">
        <f>SUM($W49:Z49)</f>
        <v>0</v>
      </c>
      <c r="V49" s="20">
        <f>SUM($W49:AA49)</f>
        <v>0</v>
      </c>
      <c r="W49" s="62"/>
      <c r="X49" s="62"/>
      <c r="Y49" s="62"/>
      <c r="Z49" s="62"/>
      <c r="AA49" s="62"/>
      <c r="AB49" s="5"/>
      <c r="AC49" s="5"/>
    </row>
    <row r="50" spans="1:29" s="54" customFormat="1" outlineLevel="2" x14ac:dyDescent="0.25">
      <c r="A50" s="83"/>
      <c r="B50" s="92"/>
      <c r="C50" s="88"/>
      <c r="D50" s="23" t="s">
        <v>56</v>
      </c>
      <c r="E50" s="24">
        <v>0.2</v>
      </c>
      <c r="F50" s="25"/>
      <c r="G50" s="25"/>
      <c r="H50" s="24">
        <f>$E48*(H48/$L48)+$E49*(H49/$L49)</f>
        <v>0.29818181818181821</v>
      </c>
      <c r="I50" s="24">
        <f>$E48*(I48/$L48)+$E49*(I49/$L49)</f>
        <v>0.59636363636363643</v>
      </c>
      <c r="J50" s="24">
        <f>$E48*(J48/$L48)+$E49*(J49/$L49)</f>
        <v>0.73090909090909095</v>
      </c>
      <c r="K50" s="24">
        <f>$E48*(K48/$L48)+$E49*(K49/$L49)</f>
        <v>0.86545454545454548</v>
      </c>
      <c r="L50" s="24">
        <f>$E48*(L48/$L48)+$E49*(L49/$L49)</f>
        <v>1</v>
      </c>
      <c r="M50" s="24">
        <f>H50-F50</f>
        <v>0.29818181818181821</v>
      </c>
      <c r="N50" s="24">
        <f t="shared" ref="N50:Q51" si="5">I50-H50</f>
        <v>0.29818181818181821</v>
      </c>
      <c r="O50" s="24">
        <f t="shared" si="5"/>
        <v>0.13454545454545452</v>
      </c>
      <c r="P50" s="24">
        <f t="shared" si="5"/>
        <v>0.13454545454545452</v>
      </c>
      <c r="Q50" s="24">
        <f t="shared" si="5"/>
        <v>0.13454545454545452</v>
      </c>
      <c r="R50" s="24">
        <f>$E48*(R48/$L48)+$E49*(R49/$L49)</f>
        <v>0</v>
      </c>
      <c r="S50" s="24">
        <f>$E48*(S48/$L48)+$E49*(S49/$L49)</f>
        <v>0</v>
      </c>
      <c r="T50" s="24">
        <f>$E48*(T48/$L48)+$E49*(T49/$L49)</f>
        <v>0</v>
      </c>
      <c r="U50" s="24">
        <f>$E48*(U48/$L48)+$E49*(U49/$L49)</f>
        <v>0</v>
      </c>
      <c r="V50" s="24">
        <f>$E48*(V48/$L48)+$E49*(V49/$L49)</f>
        <v>0</v>
      </c>
      <c r="W50" s="24">
        <f>R50</f>
        <v>0</v>
      </c>
      <c r="X50" s="24">
        <f t="shared" ref="X50:AA51" si="6">S50-R50</f>
        <v>0</v>
      </c>
      <c r="Y50" s="24">
        <f t="shared" si="6"/>
        <v>0</v>
      </c>
      <c r="Z50" s="24">
        <f t="shared" si="6"/>
        <v>0</v>
      </c>
      <c r="AA50" s="24">
        <f t="shared" si="6"/>
        <v>0</v>
      </c>
      <c r="AB50" s="25"/>
      <c r="AC50" s="25"/>
    </row>
    <row r="51" spans="1:29" s="55" customFormat="1" outlineLevel="1" x14ac:dyDescent="0.25">
      <c r="A51" s="83"/>
      <c r="B51" s="92"/>
      <c r="C51" s="88"/>
      <c r="D51" s="29" t="s">
        <v>57</v>
      </c>
      <c r="E51" s="30">
        <v>0.8</v>
      </c>
      <c r="F51" s="31"/>
      <c r="G51" s="31"/>
      <c r="H51" s="30">
        <f>$E47*(H47/$L47)+$E50*(H50/$L50)</f>
        <v>0.32839319943622269</v>
      </c>
      <c r="I51" s="30">
        <f>$E47*(I47/$L47)+$E50*(I50/$L50)</f>
        <v>0.4410908386187456</v>
      </c>
      <c r="J51" s="30">
        <f>$E47*(J47/$L47)+$E50*(J50/$L50)</f>
        <v>0.54310049330514443</v>
      </c>
      <c r="K51" s="30">
        <f>$E47*(K47/$L47)+$E50*(K50/$L50)</f>
        <v>0.81411014799154335</v>
      </c>
      <c r="L51" s="30">
        <f>$E47*(L47/$L47)+$E50*(L50/$L50)</f>
        <v>1</v>
      </c>
      <c r="M51" s="30">
        <f>H51-F51</f>
        <v>0.32839319943622269</v>
      </c>
      <c r="N51" s="30">
        <f t="shared" si="5"/>
        <v>0.1126976391825229</v>
      </c>
      <c r="O51" s="30">
        <f t="shared" si="5"/>
        <v>0.10200965468639883</v>
      </c>
      <c r="P51" s="30">
        <f t="shared" si="5"/>
        <v>0.27100965468639893</v>
      </c>
      <c r="Q51" s="30">
        <f t="shared" si="5"/>
        <v>0.18588985200845665</v>
      </c>
      <c r="R51" s="30">
        <f>$E47*(R47/$L47)+$E50*(R50/$L50)</f>
        <v>0</v>
      </c>
      <c r="S51" s="30">
        <f>$E47*(S47/$L47)+$E50*(S50/$L50)</f>
        <v>0</v>
      </c>
      <c r="T51" s="30">
        <f>$E47*(T47/$L47)+$E50*(T50/$L50)</f>
        <v>0</v>
      </c>
      <c r="U51" s="30">
        <f>$E47*(U47/$L47)+$E50*(U50/$L50)</f>
        <v>0</v>
      </c>
      <c r="V51" s="30">
        <f>$E47*(V47/$L47)+$E50*(V50/$L50)</f>
        <v>0</v>
      </c>
      <c r="W51" s="30">
        <f>R51</f>
        <v>0</v>
      </c>
      <c r="X51" s="30">
        <f t="shared" si="6"/>
        <v>0</v>
      </c>
      <c r="Y51" s="30">
        <f t="shared" si="6"/>
        <v>0</v>
      </c>
      <c r="Z51" s="30">
        <f t="shared" si="6"/>
        <v>0</v>
      </c>
      <c r="AA51" s="30">
        <f t="shared" si="6"/>
        <v>0</v>
      </c>
      <c r="AB51" s="31"/>
      <c r="AC51" s="31"/>
    </row>
    <row r="52" spans="1:29" outlineLevel="2" x14ac:dyDescent="0.25">
      <c r="A52" s="83"/>
      <c r="B52" s="92"/>
      <c r="C52" s="88" t="s">
        <v>59</v>
      </c>
      <c r="D52" s="13" t="s">
        <v>60</v>
      </c>
      <c r="E52" s="8">
        <v>0.1</v>
      </c>
      <c r="F52" s="5"/>
      <c r="G52" s="5"/>
      <c r="H52" s="43">
        <v>1</v>
      </c>
      <c r="I52" s="43">
        <v>1</v>
      </c>
      <c r="J52" s="43">
        <v>1</v>
      </c>
      <c r="K52" s="43">
        <v>1</v>
      </c>
      <c r="L52" s="43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43">
        <f>W52</f>
        <v>0</v>
      </c>
      <c r="S52" s="43">
        <f t="shared" ref="S52:V53" si="7">X52</f>
        <v>0</v>
      </c>
      <c r="T52" s="43">
        <f t="shared" si="7"/>
        <v>0</v>
      </c>
      <c r="U52" s="43">
        <f t="shared" si="7"/>
        <v>0</v>
      </c>
      <c r="V52" s="43">
        <f t="shared" si="7"/>
        <v>0</v>
      </c>
      <c r="W52" s="61"/>
      <c r="X52" s="61"/>
      <c r="Y52" s="61"/>
      <c r="Z52" s="61"/>
      <c r="AA52" s="61"/>
      <c r="AB52" s="5"/>
      <c r="AC52" s="5"/>
    </row>
    <row r="53" spans="1:29" outlineLevel="2" x14ac:dyDescent="0.25">
      <c r="A53" s="83"/>
      <c r="B53" s="92"/>
      <c r="C53" s="88"/>
      <c r="D53" s="13" t="s">
        <v>92</v>
      </c>
      <c r="E53" s="8">
        <v>0.1</v>
      </c>
      <c r="F53" s="5"/>
      <c r="G53" s="5"/>
      <c r="H53" s="43">
        <v>1</v>
      </c>
      <c r="I53" s="43">
        <v>1</v>
      </c>
      <c r="J53" s="43">
        <v>1</v>
      </c>
      <c r="K53" s="43">
        <v>1</v>
      </c>
      <c r="L53" s="43">
        <v>1</v>
      </c>
      <c r="M53" s="7">
        <v>1</v>
      </c>
      <c r="N53" s="7">
        <v>1</v>
      </c>
      <c r="O53" s="7">
        <v>1</v>
      </c>
      <c r="P53" s="7">
        <v>1</v>
      </c>
      <c r="Q53" s="7">
        <v>1</v>
      </c>
      <c r="R53" s="43">
        <f>W53</f>
        <v>0</v>
      </c>
      <c r="S53" s="43">
        <f t="shared" si="7"/>
        <v>0</v>
      </c>
      <c r="T53" s="43">
        <f t="shared" si="7"/>
        <v>0</v>
      </c>
      <c r="U53" s="43">
        <f t="shared" si="7"/>
        <v>0</v>
      </c>
      <c r="V53" s="43">
        <f t="shared" si="7"/>
        <v>0</v>
      </c>
      <c r="W53" s="61"/>
      <c r="X53" s="61"/>
      <c r="Y53" s="61"/>
      <c r="Z53" s="61"/>
      <c r="AA53" s="61"/>
      <c r="AB53" s="5"/>
      <c r="AC53" s="5"/>
    </row>
    <row r="54" spans="1:29" outlineLevel="2" x14ac:dyDescent="0.25">
      <c r="A54" s="83"/>
      <c r="B54" s="92"/>
      <c r="C54" s="88"/>
      <c r="D54" s="13" t="s">
        <v>93</v>
      </c>
      <c r="E54" s="8">
        <v>0.15</v>
      </c>
      <c r="F54" s="5"/>
      <c r="G54" s="5"/>
      <c r="H54" s="19">
        <f>SUM($M54:M54)</f>
        <v>0.3</v>
      </c>
      <c r="I54" s="19">
        <f>SUM($M54:N54)</f>
        <v>1</v>
      </c>
      <c r="J54" s="19">
        <f>SUM($M54:O54)</f>
        <v>1</v>
      </c>
      <c r="K54" s="19">
        <f>SUM($M54:P54)</f>
        <v>1</v>
      </c>
      <c r="L54" s="19">
        <f>SUM($M54:Q54)</f>
        <v>1</v>
      </c>
      <c r="M54" s="7">
        <v>0.3</v>
      </c>
      <c r="N54" s="7">
        <v>0.7</v>
      </c>
      <c r="O54" s="6"/>
      <c r="P54" s="6"/>
      <c r="Q54" s="6"/>
      <c r="R54" s="21">
        <f>SUM($W54:W54)</f>
        <v>0</v>
      </c>
      <c r="S54" s="21">
        <f>SUM($W54:X54)</f>
        <v>0</v>
      </c>
      <c r="T54" s="21">
        <f>SUM($W54:Y54)</f>
        <v>0</v>
      </c>
      <c r="U54" s="21">
        <f>SUM($W54:Z54)</f>
        <v>0</v>
      </c>
      <c r="V54" s="21">
        <f>SUM($W54:AA54)</f>
        <v>0</v>
      </c>
      <c r="W54" s="61"/>
      <c r="X54" s="61"/>
      <c r="Y54" s="62"/>
      <c r="Z54" s="62"/>
      <c r="AA54" s="62"/>
      <c r="AB54" s="5"/>
      <c r="AC54" s="5"/>
    </row>
    <row r="55" spans="1:29" outlineLevel="2" x14ac:dyDescent="0.25">
      <c r="A55" s="83"/>
      <c r="B55" s="92"/>
      <c r="C55" s="88"/>
      <c r="D55" s="13" t="s">
        <v>61</v>
      </c>
      <c r="E55" s="8">
        <v>0.15</v>
      </c>
      <c r="F55" s="5"/>
      <c r="G55" s="5"/>
      <c r="H55" s="44">
        <f>SUM($M55:M55)</f>
        <v>1</v>
      </c>
      <c r="I55" s="44">
        <f>SUM($M55:N55)</f>
        <v>3</v>
      </c>
      <c r="J55" s="44">
        <f>SUM($M55:O55)</f>
        <v>5</v>
      </c>
      <c r="K55" s="44">
        <f>SUM($M55:P55)</f>
        <v>8</v>
      </c>
      <c r="L55" s="44">
        <f>SUM($M55:Q55)</f>
        <v>11</v>
      </c>
      <c r="M55" s="5">
        <v>1</v>
      </c>
      <c r="N55" s="5">
        <v>2</v>
      </c>
      <c r="O55" s="5">
        <v>2</v>
      </c>
      <c r="P55" s="5">
        <v>3</v>
      </c>
      <c r="Q55" s="5">
        <v>3</v>
      </c>
      <c r="R55" s="20">
        <f>SUM($W55:W55)</f>
        <v>0</v>
      </c>
      <c r="S55" s="20">
        <f>SUM($W55:X55)</f>
        <v>0</v>
      </c>
      <c r="T55" s="20">
        <f>SUM($W55:Y55)</f>
        <v>0</v>
      </c>
      <c r="U55" s="20">
        <f>SUM($W55:Z55)</f>
        <v>0</v>
      </c>
      <c r="V55" s="20">
        <f>SUM($W55:AA55)</f>
        <v>0</v>
      </c>
      <c r="W55" s="62"/>
      <c r="X55" s="62"/>
      <c r="Y55" s="62"/>
      <c r="Z55" s="62"/>
      <c r="AA55" s="62"/>
      <c r="AB55" s="5"/>
      <c r="AC55" s="5"/>
    </row>
    <row r="56" spans="1:29" outlineLevel="2" x14ac:dyDescent="0.25">
      <c r="A56" s="83"/>
      <c r="B56" s="92"/>
      <c r="C56" s="88"/>
      <c r="D56" s="13" t="s">
        <v>62</v>
      </c>
      <c r="E56" s="8">
        <v>0.2</v>
      </c>
      <c r="F56" s="5"/>
      <c r="G56" s="5"/>
      <c r="H56" s="44">
        <f>SUM($M56:M56)</f>
        <v>1</v>
      </c>
      <c r="I56" s="44">
        <f>SUM($M56:N56)</f>
        <v>4</v>
      </c>
      <c r="J56" s="44">
        <f>SUM($M56:O56)</f>
        <v>8</v>
      </c>
      <c r="K56" s="44">
        <f>SUM($M56:P56)</f>
        <v>13</v>
      </c>
      <c r="L56" s="44">
        <f>SUM($M56:Q56)</f>
        <v>18</v>
      </c>
      <c r="M56" s="5">
        <v>1</v>
      </c>
      <c r="N56" s="5">
        <v>3</v>
      </c>
      <c r="O56" s="5">
        <v>4</v>
      </c>
      <c r="P56" s="5">
        <v>5</v>
      </c>
      <c r="Q56" s="5">
        <v>5</v>
      </c>
      <c r="R56" s="20">
        <f>SUM($W56:W56)</f>
        <v>0</v>
      </c>
      <c r="S56" s="20">
        <f>SUM($W56:X56)</f>
        <v>0</v>
      </c>
      <c r="T56" s="20">
        <f>SUM($W56:Y56)</f>
        <v>0</v>
      </c>
      <c r="U56" s="20">
        <f>SUM($W56:Z56)</f>
        <v>0</v>
      </c>
      <c r="V56" s="20">
        <f>SUM($W56:AA56)</f>
        <v>0</v>
      </c>
      <c r="W56" s="62"/>
      <c r="X56" s="62"/>
      <c r="Y56" s="62"/>
      <c r="Z56" s="62"/>
      <c r="AA56" s="62"/>
      <c r="AB56" s="5"/>
      <c r="AC56" s="5"/>
    </row>
    <row r="57" spans="1:29" outlineLevel="2" x14ac:dyDescent="0.25">
      <c r="A57" s="83"/>
      <c r="B57" s="92"/>
      <c r="C57" s="88"/>
      <c r="D57" s="13" t="s">
        <v>63</v>
      </c>
      <c r="E57" s="8">
        <v>0.1</v>
      </c>
      <c r="F57" s="5"/>
      <c r="G57" s="5"/>
      <c r="H57" s="44">
        <f>SUM($M57:M57)</f>
        <v>2</v>
      </c>
      <c r="I57" s="44">
        <f>SUM($M57:N57)</f>
        <v>4</v>
      </c>
      <c r="J57" s="44">
        <f>SUM($M57:O57)</f>
        <v>6</v>
      </c>
      <c r="K57" s="44">
        <f>SUM($M57:P57)</f>
        <v>8</v>
      </c>
      <c r="L57" s="44">
        <f>SUM($M57:Q57)</f>
        <v>10</v>
      </c>
      <c r="M57" s="6">
        <v>2</v>
      </c>
      <c r="N57" s="6">
        <v>2</v>
      </c>
      <c r="O57" s="6">
        <v>2</v>
      </c>
      <c r="P57" s="6">
        <v>2</v>
      </c>
      <c r="Q57" s="6">
        <v>2</v>
      </c>
      <c r="R57" s="20">
        <f>SUM($W57:W57)</f>
        <v>0</v>
      </c>
      <c r="S57" s="20">
        <f>SUM($W57:X57)</f>
        <v>0</v>
      </c>
      <c r="T57" s="20">
        <f>SUM($W57:Y57)</f>
        <v>0</v>
      </c>
      <c r="U57" s="20">
        <f>SUM($W57:Z57)</f>
        <v>0</v>
      </c>
      <c r="V57" s="20">
        <f>SUM($W57:AA57)</f>
        <v>0</v>
      </c>
      <c r="W57" s="62"/>
      <c r="X57" s="62"/>
      <c r="Y57" s="62"/>
      <c r="Z57" s="62"/>
      <c r="AA57" s="62"/>
      <c r="AB57" s="5"/>
      <c r="AC57" s="5"/>
    </row>
    <row r="58" spans="1:29" outlineLevel="2" x14ac:dyDescent="0.25">
      <c r="A58" s="83"/>
      <c r="B58" s="92"/>
      <c r="C58" s="88"/>
      <c r="D58" s="13" t="s">
        <v>64</v>
      </c>
      <c r="E58" s="8">
        <v>0.2</v>
      </c>
      <c r="F58" s="5"/>
      <c r="G58" s="5"/>
      <c r="H58" s="44">
        <f>SUM($M58:M58)</f>
        <v>1</v>
      </c>
      <c r="I58" s="44">
        <f>SUM($M58:N58)</f>
        <v>2</v>
      </c>
      <c r="J58" s="44">
        <f>SUM($M58:O58)</f>
        <v>3</v>
      </c>
      <c r="K58" s="44">
        <f>SUM($M58:P58)</f>
        <v>4</v>
      </c>
      <c r="L58" s="44">
        <f>SUM($M58:Q58)</f>
        <v>5</v>
      </c>
      <c r="M58" s="6">
        <v>1</v>
      </c>
      <c r="N58" s="6">
        <v>1</v>
      </c>
      <c r="O58" s="6">
        <v>1</v>
      </c>
      <c r="P58" s="6">
        <v>1</v>
      </c>
      <c r="Q58" s="6">
        <v>1</v>
      </c>
      <c r="R58" s="20">
        <f>SUM($W58:W58)</f>
        <v>0</v>
      </c>
      <c r="S58" s="20">
        <f>SUM($W58:X58)</f>
        <v>0</v>
      </c>
      <c r="T58" s="20">
        <f>SUM($W58:Y58)</f>
        <v>0</v>
      </c>
      <c r="U58" s="20">
        <f>SUM($W58:Z58)</f>
        <v>0</v>
      </c>
      <c r="V58" s="20">
        <f>SUM($W58:AA58)</f>
        <v>0</v>
      </c>
      <c r="W58" s="62"/>
      <c r="X58" s="62"/>
      <c r="Y58" s="62"/>
      <c r="Z58" s="62"/>
      <c r="AA58" s="62"/>
      <c r="AB58" s="5"/>
      <c r="AC58" s="5"/>
    </row>
    <row r="59" spans="1:29" s="56" customFormat="1" outlineLevel="1" x14ac:dyDescent="0.25">
      <c r="A59" s="83"/>
      <c r="B59" s="92"/>
      <c r="C59" s="88"/>
      <c r="D59" s="35" t="s">
        <v>65</v>
      </c>
      <c r="E59" s="33">
        <v>0.2</v>
      </c>
      <c r="F59" s="33"/>
      <c r="G59" s="33"/>
      <c r="H59" s="33">
        <f>$E52*(H52/$L52)+$E53*(H53/$L53)+$E54*(H54/$L54)+$E55*(H55/$L55)+$E56*(H56/$L56)+$E57*(H57/$L57)+$E58*(H58/$L58)</f>
        <v>0.32974747474747479</v>
      </c>
      <c r="I59" s="33">
        <f>$E52*(I52/$L52)+$E53*(I53/$L53)+$E54*(I54/$L54)+$E55*(I55/$L55)+$E56*(I56/$L56)+$E57*(I57/$L57)+$E58*(I58/$L58)</f>
        <v>0.55535353535353527</v>
      </c>
      <c r="J59" s="33">
        <f>$E52*(J52/$L52)+$E53*(J53/$L53)+$E54*(J54/$L54)+$E55*(J55/$L55)+$E56*(J56/$L56)+$E57*(J57/$L57)+$E58*(J58/$L58)</f>
        <v>0.68707070707070705</v>
      </c>
      <c r="K59" s="33">
        <f>$E52*(K52/$L52)+$E53*(K53/$L53)+$E54*(K54/$L54)+$E55*(K55/$L55)+$E56*(K56/$L56)+$E57*(K57/$L57)+$E58*(K58/$L58)</f>
        <v>0.84353535353535347</v>
      </c>
      <c r="L59" s="33">
        <f>$E52*(L52/$L52)+$E53*(L53/$L53)+$E54*(L54/$L54)+$E55*(L55/$L55)+$E56*(L56/$L56)+$E57*(L57/$L57)+$E58*(L58/$L58)</f>
        <v>1</v>
      </c>
      <c r="M59" s="30">
        <f>H59-F59</f>
        <v>0.32974747474747479</v>
      </c>
      <c r="N59" s="30">
        <f t="shared" ref="N59:Q60" si="8">I59-H59</f>
        <v>0.22560606060606048</v>
      </c>
      <c r="O59" s="30">
        <f t="shared" si="8"/>
        <v>0.13171717171717179</v>
      </c>
      <c r="P59" s="30">
        <f t="shared" si="8"/>
        <v>0.15646464646464642</v>
      </c>
      <c r="Q59" s="30">
        <f t="shared" si="8"/>
        <v>0.15646464646464653</v>
      </c>
      <c r="R59" s="33">
        <f>$E52*(R52/$L52)+$E53*(R53/$L53)+$E54*(R54/$L54)+$E55*(R55/$L55)+$E56*(R56/$L56)+$E57*(R57/$L57)+$E58*(R58/$L58)</f>
        <v>0</v>
      </c>
      <c r="S59" s="33">
        <f>$E52*(S52/$L52)+$E53*(S53/$L53)+$E54*(S54/$L54)+$E55*(S55/$L55)+$E56*(S56/$L56)+$E57*(S57/$L57)+$E58*(S58/$L58)</f>
        <v>0</v>
      </c>
      <c r="T59" s="33">
        <f>$E52*(T52/$L52)+$E53*(T53/$L53)+$E54*(T54/$L54)+$E55*(T55/$L55)+$E56*(T56/$L56)+$E57*(T57/$L57)+$E58*(T58/$L58)</f>
        <v>0</v>
      </c>
      <c r="U59" s="33">
        <f>$E52*(U52/$L52)+$E53*(U53/$L53)+$E54*(U54/$L54)+$E55*(U55/$L55)+$E56*(U56/$L56)+$E57*(U57/$L57)+$E58*(U58/$L58)</f>
        <v>0</v>
      </c>
      <c r="V59" s="33">
        <f>$E52*(V52/$L52)+$E53*(V53/$L53)+$E54*(V54/$L54)+$E55*(V55/$L55)+$E56*(V56/$L56)+$E57*(V57/$L57)+$E58*(V58/$L58)</f>
        <v>0</v>
      </c>
      <c r="W59" s="30">
        <f>R59</f>
        <v>0</v>
      </c>
      <c r="X59" s="30">
        <f t="shared" ref="X59:AA60" si="9">S59-R59</f>
        <v>0</v>
      </c>
      <c r="Y59" s="30">
        <f t="shared" si="9"/>
        <v>0</v>
      </c>
      <c r="Z59" s="30">
        <f t="shared" si="9"/>
        <v>0</v>
      </c>
      <c r="AA59" s="30">
        <f t="shared" si="9"/>
        <v>0</v>
      </c>
      <c r="AB59" s="33"/>
      <c r="AC59" s="33"/>
    </row>
    <row r="60" spans="1:29" s="57" customFormat="1" x14ac:dyDescent="0.25">
      <c r="A60" s="84"/>
      <c r="B60" s="92"/>
      <c r="C60" s="93" t="s">
        <v>66</v>
      </c>
      <c r="D60" s="93"/>
      <c r="E60" s="47">
        <v>0.4</v>
      </c>
      <c r="F60" s="45"/>
      <c r="G60" s="45"/>
      <c r="H60" s="47">
        <f>$E51*(H51/$L51)+$E59*(H59/$L59)</f>
        <v>0.32866405449847313</v>
      </c>
      <c r="I60" s="47">
        <f>$E51*(I51/$L51)+$E59*(I59/$L59)</f>
        <v>0.46394337796570356</v>
      </c>
      <c r="J60" s="47">
        <f>$E51*(J51/$L51)+$E59*(J59/$L59)</f>
        <v>0.57189453605825702</v>
      </c>
      <c r="K60" s="47">
        <f>$E51*(K51/$L51)+$E59*(K59/$L59)</f>
        <v>0.81999518910030544</v>
      </c>
      <c r="L60" s="47">
        <f>$E51*(L51/$L51)+$E59*(L59/$L59)</f>
        <v>1</v>
      </c>
      <c r="M60" s="47">
        <f>H60-F60</f>
        <v>0.32866405449847313</v>
      </c>
      <c r="N60" s="47">
        <f t="shared" si="8"/>
        <v>0.13527932346723043</v>
      </c>
      <c r="O60" s="47">
        <f t="shared" si="8"/>
        <v>0.10795115809255346</v>
      </c>
      <c r="P60" s="47">
        <f t="shared" si="8"/>
        <v>0.24810065304204842</v>
      </c>
      <c r="Q60" s="47">
        <f t="shared" si="8"/>
        <v>0.18000481089969456</v>
      </c>
      <c r="R60" s="47">
        <f>$E51*(R51/$L51)+$E59*(R59/$L59)</f>
        <v>0</v>
      </c>
      <c r="S60" s="47">
        <f>$E51*(S51/$L51)+$E59*(S59/$L59)</f>
        <v>0</v>
      </c>
      <c r="T60" s="47">
        <f>$E51*(T51/$L51)+$E59*(T59/$L59)</f>
        <v>0</v>
      </c>
      <c r="U60" s="47">
        <f>$E51*(U51/$L51)+$E59*(U59/$L59)</f>
        <v>0</v>
      </c>
      <c r="V60" s="47">
        <f>$E51*(V51/$L51)+$E59*(V59/$L59)</f>
        <v>0</v>
      </c>
      <c r="W60" s="47">
        <f>R60</f>
        <v>0</v>
      </c>
      <c r="X60" s="47">
        <f t="shared" si="9"/>
        <v>0</v>
      </c>
      <c r="Y60" s="47">
        <f t="shared" si="9"/>
        <v>0</v>
      </c>
      <c r="Z60" s="47">
        <f t="shared" si="9"/>
        <v>0</v>
      </c>
      <c r="AA60" s="47">
        <f t="shared" si="9"/>
        <v>0</v>
      </c>
      <c r="AB60" s="45"/>
      <c r="AC60" s="45"/>
    </row>
    <row r="61" spans="1:29" outlineLevel="3" x14ac:dyDescent="0.25">
      <c r="A61" s="85" t="s">
        <v>84</v>
      </c>
      <c r="B61" s="92" t="s">
        <v>71</v>
      </c>
      <c r="C61" s="91" t="s">
        <v>67</v>
      </c>
      <c r="D61" s="13" t="s">
        <v>69</v>
      </c>
      <c r="E61" s="8">
        <v>0.5</v>
      </c>
      <c r="F61" s="5"/>
      <c r="G61" s="5"/>
      <c r="H61" s="20">
        <f>SUM($M61:M61)</f>
        <v>2</v>
      </c>
      <c r="I61" s="20">
        <f>SUM($M61:N61)</f>
        <v>4</v>
      </c>
      <c r="J61" s="20">
        <f>SUM($M61:O61)</f>
        <v>7</v>
      </c>
      <c r="K61" s="20">
        <f>SUM($M61:P61)</f>
        <v>10</v>
      </c>
      <c r="L61" s="20">
        <f>SUM($M61:Q61)</f>
        <v>14</v>
      </c>
      <c r="M61" s="5">
        <v>2</v>
      </c>
      <c r="N61" s="5">
        <v>2</v>
      </c>
      <c r="O61" s="5">
        <v>3</v>
      </c>
      <c r="P61" s="5">
        <v>3</v>
      </c>
      <c r="Q61" s="5">
        <v>4</v>
      </c>
      <c r="R61" s="20">
        <f>SUM($W61:W61)</f>
        <v>0</v>
      </c>
      <c r="S61" s="20">
        <f>SUM($W61:X61)</f>
        <v>0</v>
      </c>
      <c r="T61" s="20">
        <f>SUM($W61:Y61)</f>
        <v>0</v>
      </c>
      <c r="U61" s="20">
        <f>SUM($W61:Z61)</f>
        <v>0</v>
      </c>
      <c r="V61" s="20">
        <f>SUM($W61:AA61)</f>
        <v>0</v>
      </c>
      <c r="W61" s="62"/>
      <c r="X61" s="62"/>
      <c r="Y61" s="62"/>
      <c r="Z61" s="62"/>
      <c r="AA61" s="62"/>
      <c r="AB61" s="5"/>
      <c r="AC61" s="5"/>
    </row>
    <row r="62" spans="1:29" outlineLevel="3" x14ac:dyDescent="0.25">
      <c r="A62" s="86"/>
      <c r="B62" s="92"/>
      <c r="C62" s="91"/>
      <c r="D62" s="13" t="s">
        <v>70</v>
      </c>
      <c r="E62" s="8">
        <v>0.5</v>
      </c>
      <c r="F62" s="5"/>
      <c r="G62" s="5"/>
      <c r="H62" s="20">
        <f>SUM($M62:M62)</f>
        <v>1</v>
      </c>
      <c r="I62" s="20">
        <f>SUM($M62:N62)</f>
        <v>2</v>
      </c>
      <c r="J62" s="20">
        <f>SUM($M62:O62)</f>
        <v>4</v>
      </c>
      <c r="K62" s="20">
        <f>SUM($M62:P62)</f>
        <v>6</v>
      </c>
      <c r="L62" s="20">
        <f>SUM($M62:Q62)</f>
        <v>8</v>
      </c>
      <c r="M62" s="5">
        <v>1</v>
      </c>
      <c r="N62" s="5">
        <v>1</v>
      </c>
      <c r="O62" s="5">
        <v>2</v>
      </c>
      <c r="P62" s="5">
        <v>2</v>
      </c>
      <c r="Q62" s="5">
        <v>2</v>
      </c>
      <c r="R62" s="20">
        <f>SUM($W62:W62)</f>
        <v>0</v>
      </c>
      <c r="S62" s="20">
        <f>SUM($W62:X62)</f>
        <v>0</v>
      </c>
      <c r="T62" s="20">
        <f>SUM($W62:Y62)</f>
        <v>0</v>
      </c>
      <c r="U62" s="20">
        <f>SUM($W62:Z62)</f>
        <v>0</v>
      </c>
      <c r="V62" s="20">
        <f>SUM($W62:AA62)</f>
        <v>0</v>
      </c>
      <c r="W62" s="62"/>
      <c r="X62" s="62"/>
      <c r="Y62" s="62"/>
      <c r="Z62" s="62"/>
      <c r="AA62" s="62"/>
      <c r="AB62" s="5"/>
      <c r="AC62" s="5"/>
    </row>
    <row r="63" spans="1:29" s="54" customFormat="1" outlineLevel="2" x14ac:dyDescent="0.25">
      <c r="A63" s="86"/>
      <c r="B63" s="92"/>
      <c r="C63" s="91"/>
      <c r="D63" s="46" t="s">
        <v>68</v>
      </c>
      <c r="E63" s="27">
        <v>1</v>
      </c>
      <c r="F63" s="28"/>
      <c r="G63" s="28"/>
      <c r="H63" s="27">
        <f>$E61*(H61/$L61)+$E62*(H62/$L62)</f>
        <v>0.13392857142857142</v>
      </c>
      <c r="I63" s="27">
        <f>$E61*(I61/$L61)+$E62*(I62/$L62)</f>
        <v>0.26785714285714285</v>
      </c>
      <c r="J63" s="27">
        <f>$E61*(J61/$L61)+$E62*(J62/$L62)</f>
        <v>0.5</v>
      </c>
      <c r="K63" s="27">
        <f>$E61*(K61/$L61)+$E62*(K62/$L62)</f>
        <v>0.73214285714285721</v>
      </c>
      <c r="L63" s="27">
        <f>$E61*(L61/$L61)+$E62*(L62/$L62)</f>
        <v>1</v>
      </c>
      <c r="M63" s="27">
        <f>H63-F63</f>
        <v>0.13392857142857142</v>
      </c>
      <c r="N63" s="27">
        <f t="shared" ref="N63:Q65" si="10">I63-H63</f>
        <v>0.13392857142857142</v>
      </c>
      <c r="O63" s="27">
        <f t="shared" si="10"/>
        <v>0.23214285714285715</v>
      </c>
      <c r="P63" s="27">
        <f t="shared" si="10"/>
        <v>0.23214285714285721</v>
      </c>
      <c r="Q63" s="27">
        <f t="shared" si="10"/>
        <v>0.26785714285714279</v>
      </c>
      <c r="R63" s="27">
        <f>$E61*(R61/$L61)+$E62*(R62/$L62)</f>
        <v>0</v>
      </c>
      <c r="S63" s="27">
        <f>$E61*(S61/$L61)+$E62*(S62/$L62)</f>
        <v>0</v>
      </c>
      <c r="T63" s="27">
        <f>$E61*(T61/$L61)+$E62*(T62/$L62)</f>
        <v>0</v>
      </c>
      <c r="U63" s="27">
        <f>$E61*(U61/$L61)+$E62*(U62/$L62)</f>
        <v>0</v>
      </c>
      <c r="V63" s="27">
        <f>$E61*(V61/$L61)+$E62*(V62/$L62)</f>
        <v>0</v>
      </c>
      <c r="W63" s="27">
        <f>R63</f>
        <v>0</v>
      </c>
      <c r="X63" s="27">
        <f t="shared" ref="X63:AA65" si="11">S63-R63</f>
        <v>0</v>
      </c>
      <c r="Y63" s="27">
        <f t="shared" si="11"/>
        <v>0</v>
      </c>
      <c r="Z63" s="27">
        <f t="shared" si="11"/>
        <v>0</v>
      </c>
      <c r="AA63" s="27">
        <f t="shared" si="11"/>
        <v>0</v>
      </c>
      <c r="AB63" s="28"/>
      <c r="AC63" s="28"/>
    </row>
    <row r="64" spans="1:29" s="57" customFormat="1" outlineLevel="1" x14ac:dyDescent="0.25">
      <c r="A64" s="86"/>
      <c r="B64" s="92"/>
      <c r="C64" s="91"/>
      <c r="D64" s="34" t="s">
        <v>67</v>
      </c>
      <c r="E64" s="33">
        <v>1</v>
      </c>
      <c r="F64" s="34"/>
      <c r="G64" s="34"/>
      <c r="H64" s="33">
        <f t="shared" ref="H64:L65" si="12">$E63*(H63/$L63)</f>
        <v>0.13392857142857142</v>
      </c>
      <c r="I64" s="33">
        <f t="shared" si="12"/>
        <v>0.26785714285714285</v>
      </c>
      <c r="J64" s="33">
        <f t="shared" si="12"/>
        <v>0.5</v>
      </c>
      <c r="K64" s="33">
        <f t="shared" si="12"/>
        <v>0.73214285714285721</v>
      </c>
      <c r="L64" s="33">
        <f t="shared" si="12"/>
        <v>1</v>
      </c>
      <c r="M64" s="33">
        <f>H64-F64</f>
        <v>0.13392857142857142</v>
      </c>
      <c r="N64" s="33">
        <f t="shared" si="10"/>
        <v>0.13392857142857142</v>
      </c>
      <c r="O64" s="33">
        <f t="shared" si="10"/>
        <v>0.23214285714285715</v>
      </c>
      <c r="P64" s="33">
        <f t="shared" si="10"/>
        <v>0.23214285714285721</v>
      </c>
      <c r="Q64" s="33">
        <f t="shared" si="10"/>
        <v>0.26785714285714279</v>
      </c>
      <c r="R64" s="33">
        <f t="shared" ref="R64:V65" si="13">$E63*(R63/$L63)</f>
        <v>0</v>
      </c>
      <c r="S64" s="33">
        <f t="shared" si="13"/>
        <v>0</v>
      </c>
      <c r="T64" s="33">
        <f t="shared" si="13"/>
        <v>0</v>
      </c>
      <c r="U64" s="33">
        <f t="shared" si="13"/>
        <v>0</v>
      </c>
      <c r="V64" s="33">
        <f t="shared" si="13"/>
        <v>0</v>
      </c>
      <c r="W64" s="33">
        <f>R64</f>
        <v>0</v>
      </c>
      <c r="X64" s="33">
        <f t="shared" si="11"/>
        <v>0</v>
      </c>
      <c r="Y64" s="33">
        <f t="shared" si="11"/>
        <v>0</v>
      </c>
      <c r="Z64" s="33">
        <f t="shared" si="11"/>
        <v>0</v>
      </c>
      <c r="AA64" s="33">
        <f t="shared" si="11"/>
        <v>0</v>
      </c>
      <c r="AB64" s="34"/>
      <c r="AC64" s="34"/>
    </row>
    <row r="65" spans="1:29" s="57" customFormat="1" x14ac:dyDescent="0.25">
      <c r="A65" s="87"/>
      <c r="B65" s="92"/>
      <c r="C65" s="93" t="s">
        <v>72</v>
      </c>
      <c r="D65" s="93"/>
      <c r="E65" s="47">
        <v>0.1</v>
      </c>
      <c r="F65" s="45"/>
      <c r="G65" s="45"/>
      <c r="H65" s="47">
        <f t="shared" si="12"/>
        <v>0.13392857142857142</v>
      </c>
      <c r="I65" s="47">
        <f t="shared" si="12"/>
        <v>0.26785714285714285</v>
      </c>
      <c r="J65" s="47">
        <f t="shared" si="12"/>
        <v>0.5</v>
      </c>
      <c r="K65" s="47">
        <f t="shared" si="12"/>
        <v>0.73214285714285721</v>
      </c>
      <c r="L65" s="47">
        <f t="shared" si="12"/>
        <v>1</v>
      </c>
      <c r="M65" s="47">
        <f>H65-F65</f>
        <v>0.13392857142857142</v>
      </c>
      <c r="N65" s="47">
        <f t="shared" si="10"/>
        <v>0.13392857142857142</v>
      </c>
      <c r="O65" s="47">
        <f t="shared" si="10"/>
        <v>0.23214285714285715</v>
      </c>
      <c r="P65" s="47">
        <f t="shared" si="10"/>
        <v>0.23214285714285721</v>
      </c>
      <c r="Q65" s="47">
        <f t="shared" si="10"/>
        <v>0.26785714285714279</v>
      </c>
      <c r="R65" s="47">
        <f t="shared" si="13"/>
        <v>0</v>
      </c>
      <c r="S65" s="47">
        <f t="shared" si="13"/>
        <v>0</v>
      </c>
      <c r="T65" s="47">
        <f t="shared" si="13"/>
        <v>0</v>
      </c>
      <c r="U65" s="47">
        <f t="shared" si="13"/>
        <v>0</v>
      </c>
      <c r="V65" s="47">
        <f t="shared" si="13"/>
        <v>0</v>
      </c>
      <c r="W65" s="47">
        <f>R65</f>
        <v>0</v>
      </c>
      <c r="X65" s="47">
        <f t="shared" si="11"/>
        <v>0</v>
      </c>
      <c r="Y65" s="47">
        <f t="shared" si="11"/>
        <v>0</v>
      </c>
      <c r="Z65" s="47">
        <f t="shared" si="11"/>
        <v>0</v>
      </c>
      <c r="AA65" s="47">
        <f t="shared" si="11"/>
        <v>0</v>
      </c>
      <c r="AB65" s="45"/>
      <c r="AC65" s="45"/>
    </row>
    <row r="66" spans="1:29" ht="16.5" customHeight="1" outlineLevel="2" x14ac:dyDescent="0.25">
      <c r="A66" s="85" t="s">
        <v>83</v>
      </c>
      <c r="B66" s="92" t="s">
        <v>73</v>
      </c>
      <c r="C66" s="88" t="s">
        <v>74</v>
      </c>
      <c r="D66" s="16" t="s">
        <v>79</v>
      </c>
      <c r="E66" s="8">
        <v>1</v>
      </c>
      <c r="F66" s="5"/>
      <c r="G66" s="5"/>
      <c r="H66" s="20">
        <f>SUM($M66:M66)</f>
        <v>0</v>
      </c>
      <c r="I66" s="20">
        <f>SUM($M66:N66)</f>
        <v>1</v>
      </c>
      <c r="J66" s="20">
        <f>SUM($M66:O66)</f>
        <v>2</v>
      </c>
      <c r="K66" s="20">
        <f>SUM($M66:P66)</f>
        <v>3</v>
      </c>
      <c r="L66" s="20">
        <f>SUM($M66:Q66)</f>
        <v>4</v>
      </c>
      <c r="M66" s="5">
        <v>0</v>
      </c>
      <c r="N66" s="5">
        <v>1</v>
      </c>
      <c r="O66" s="5">
        <v>1</v>
      </c>
      <c r="P66" s="5">
        <v>1</v>
      </c>
      <c r="Q66" s="5">
        <v>1</v>
      </c>
      <c r="R66" s="20">
        <f>SUM($W66:W66)</f>
        <v>0</v>
      </c>
      <c r="S66" s="20">
        <f>SUM($W66:X66)</f>
        <v>0</v>
      </c>
      <c r="T66" s="20">
        <f>SUM($W66:Y66)</f>
        <v>0</v>
      </c>
      <c r="U66" s="20">
        <f>SUM($W66:Z66)</f>
        <v>0</v>
      </c>
      <c r="V66" s="20">
        <f>SUM($W66:AA66)</f>
        <v>0</v>
      </c>
      <c r="W66" s="62"/>
      <c r="X66" s="62"/>
      <c r="Y66" s="62"/>
      <c r="Z66" s="62"/>
      <c r="AA66" s="62"/>
      <c r="AB66" s="5"/>
      <c r="AC66" s="5"/>
    </row>
    <row r="67" spans="1:29" s="55" customFormat="1" ht="45.75" customHeight="1" outlineLevel="1" x14ac:dyDescent="0.25">
      <c r="A67" s="86"/>
      <c r="B67" s="92"/>
      <c r="C67" s="88"/>
      <c r="D67" s="31" t="s">
        <v>80</v>
      </c>
      <c r="E67" s="30">
        <v>0.4</v>
      </c>
      <c r="F67" s="31"/>
      <c r="G67" s="31"/>
      <c r="H67" s="30">
        <f>$E66*(H66/$L66)</f>
        <v>0</v>
      </c>
      <c r="I67" s="30">
        <f>$E66*(I66/$L66)</f>
        <v>0.25</v>
      </c>
      <c r="J67" s="30">
        <f>$E66*(J66/$L66)</f>
        <v>0.5</v>
      </c>
      <c r="K67" s="30">
        <f>$E66*(K66/$L66)</f>
        <v>0.75</v>
      </c>
      <c r="L67" s="30">
        <f>$E66*(L66/$L66)</f>
        <v>1</v>
      </c>
      <c r="M67" s="30">
        <f>H67-F67</f>
        <v>0</v>
      </c>
      <c r="N67" s="30">
        <f>I67-H67</f>
        <v>0.25</v>
      </c>
      <c r="O67" s="30">
        <f>J67-I67</f>
        <v>0.25</v>
      </c>
      <c r="P67" s="30">
        <f>K67-J67</f>
        <v>0.25</v>
      </c>
      <c r="Q67" s="30">
        <f>L67-K67</f>
        <v>0.25</v>
      </c>
      <c r="R67" s="30">
        <f>$E66*(R66/$L66)</f>
        <v>0</v>
      </c>
      <c r="S67" s="30">
        <f>$E66*(S66/$L66)</f>
        <v>0</v>
      </c>
      <c r="T67" s="30">
        <f>$E66*(T66/$L66)</f>
        <v>0</v>
      </c>
      <c r="U67" s="30">
        <f>$E66*(U66/$L66)</f>
        <v>0</v>
      </c>
      <c r="V67" s="30">
        <f>$E66*(V66/$L66)</f>
        <v>0</v>
      </c>
      <c r="W67" s="30">
        <f>R67</f>
        <v>0</v>
      </c>
      <c r="X67" s="30">
        <f>S67-R67</f>
        <v>0</v>
      </c>
      <c r="Y67" s="30">
        <f>T67-S67</f>
        <v>0</v>
      </c>
      <c r="Z67" s="30">
        <f>U67-T67</f>
        <v>0</v>
      </c>
      <c r="AA67" s="30">
        <f>V67-U67</f>
        <v>0</v>
      </c>
      <c r="AB67" s="31"/>
      <c r="AC67" s="31"/>
    </row>
    <row r="68" spans="1:29" outlineLevel="2" x14ac:dyDescent="0.25">
      <c r="A68" s="86"/>
      <c r="B68" s="92"/>
      <c r="C68" s="88" t="s">
        <v>75</v>
      </c>
      <c r="D68" s="16" t="s">
        <v>97</v>
      </c>
      <c r="E68" s="8">
        <v>0.6</v>
      </c>
      <c r="F68" s="5"/>
      <c r="G68" s="5"/>
      <c r="H68" s="20">
        <f>SUM($M68:M68)</f>
        <v>2</v>
      </c>
      <c r="I68" s="20">
        <f>SUM($M68:N68)</f>
        <v>4</v>
      </c>
      <c r="J68" s="20">
        <f>SUM($M68:O68)</f>
        <v>7</v>
      </c>
      <c r="K68" s="20">
        <f>SUM($M68:P68)</f>
        <v>11</v>
      </c>
      <c r="L68" s="20">
        <f>SUM($M68:Q68)</f>
        <v>15</v>
      </c>
      <c r="M68" s="5">
        <v>2</v>
      </c>
      <c r="N68" s="5">
        <v>2</v>
      </c>
      <c r="O68" s="5">
        <v>3</v>
      </c>
      <c r="P68" s="5">
        <v>4</v>
      </c>
      <c r="Q68" s="5">
        <v>4</v>
      </c>
      <c r="R68" s="20">
        <f>SUM($W68:W68)</f>
        <v>0</v>
      </c>
      <c r="S68" s="20">
        <f>SUM($W68:X68)</f>
        <v>0</v>
      </c>
      <c r="T68" s="20">
        <f>SUM($W68:Y68)</f>
        <v>0</v>
      </c>
      <c r="U68" s="20">
        <f>SUM($W68:Z68)</f>
        <v>0</v>
      </c>
      <c r="V68" s="20">
        <f>SUM($W68:AA68)</f>
        <v>0</v>
      </c>
      <c r="W68" s="62"/>
      <c r="X68" s="62"/>
      <c r="Y68" s="62"/>
      <c r="Z68" s="62"/>
      <c r="AA68" s="62"/>
      <c r="AB68" s="5"/>
      <c r="AC68" s="5"/>
    </row>
    <row r="69" spans="1:29" outlineLevel="2" x14ac:dyDescent="0.25">
      <c r="A69" s="86"/>
      <c r="B69" s="92"/>
      <c r="C69" s="88"/>
      <c r="D69" s="16" t="s">
        <v>98</v>
      </c>
      <c r="E69" s="8">
        <v>0.4</v>
      </c>
      <c r="F69" s="5"/>
      <c r="G69" s="5"/>
      <c r="H69" s="20">
        <f>SUM($M69:M69)</f>
        <v>5</v>
      </c>
      <c r="I69" s="20">
        <f>SUM($M69:N69)</f>
        <v>11</v>
      </c>
      <c r="J69" s="20">
        <f>SUM($M69:O69)</f>
        <v>16</v>
      </c>
      <c r="K69" s="20">
        <f>SUM($M69:P69)</f>
        <v>18</v>
      </c>
      <c r="L69" s="20">
        <f>SUM($M69:Q69)</f>
        <v>20</v>
      </c>
      <c r="M69" s="5">
        <v>5</v>
      </c>
      <c r="N69" s="5">
        <v>6</v>
      </c>
      <c r="O69" s="5">
        <v>5</v>
      </c>
      <c r="P69" s="5">
        <v>2</v>
      </c>
      <c r="Q69" s="5">
        <v>2</v>
      </c>
      <c r="R69" s="20">
        <f>SUM($W69:W69)</f>
        <v>0</v>
      </c>
      <c r="S69" s="20">
        <f>SUM($W69:X69)</f>
        <v>0</v>
      </c>
      <c r="T69" s="20">
        <f>SUM($W69:Y69)</f>
        <v>0</v>
      </c>
      <c r="U69" s="20">
        <f>SUM($W69:Z69)</f>
        <v>0</v>
      </c>
      <c r="V69" s="20">
        <f>SUM($W69:AA69)</f>
        <v>0</v>
      </c>
      <c r="W69" s="62"/>
      <c r="X69" s="62"/>
      <c r="Y69" s="62"/>
      <c r="Z69" s="62"/>
      <c r="AA69" s="62"/>
      <c r="AB69" s="5"/>
      <c r="AC69" s="5"/>
    </row>
    <row r="70" spans="1:29" s="55" customFormat="1" outlineLevel="1" x14ac:dyDescent="0.25">
      <c r="A70" s="86"/>
      <c r="B70" s="92"/>
      <c r="C70" s="88"/>
      <c r="D70" s="31" t="s">
        <v>77</v>
      </c>
      <c r="E70" s="30">
        <v>0.4</v>
      </c>
      <c r="F70" s="31"/>
      <c r="G70" s="31"/>
      <c r="H70" s="30">
        <f>$E68*(H68/$L68)+$E69*(H69/$L69)</f>
        <v>0.18</v>
      </c>
      <c r="I70" s="30">
        <f>$E68*(I68/$L68)+$E69*(I69/$L69)</f>
        <v>0.38</v>
      </c>
      <c r="J70" s="30">
        <f>$E68*(J68/$L68)+$E69*(J69/$L69)</f>
        <v>0.60000000000000009</v>
      </c>
      <c r="K70" s="30">
        <f>$E68*(K68/$L68)+$E69*(K69/$L69)</f>
        <v>0.8</v>
      </c>
      <c r="L70" s="30">
        <f>$E68*(L68/$L68)+$E69*(L69/$L69)</f>
        <v>1</v>
      </c>
      <c r="M70" s="30">
        <f>H70-F70</f>
        <v>0.18</v>
      </c>
      <c r="N70" s="30">
        <f>I70-H70</f>
        <v>0.2</v>
      </c>
      <c r="O70" s="30">
        <f>J70-I70</f>
        <v>0.22000000000000008</v>
      </c>
      <c r="P70" s="30">
        <f>K70-J70</f>
        <v>0.19999999999999996</v>
      </c>
      <c r="Q70" s="30">
        <f>L70-K70</f>
        <v>0.19999999999999996</v>
      </c>
      <c r="R70" s="30">
        <f>$E68*(R68/$L68)+$E69*(R69/$L69)</f>
        <v>0</v>
      </c>
      <c r="S70" s="30">
        <f>$E68*(S68/$L68)+$E69*(S69/$L69)</f>
        <v>0</v>
      </c>
      <c r="T70" s="30">
        <f>$E68*(T68/$L68)+$E69*(T69/$L69)</f>
        <v>0</v>
      </c>
      <c r="U70" s="30">
        <f>$E68*(U68/$L68)+$E69*(U69/$L69)</f>
        <v>0</v>
      </c>
      <c r="V70" s="30">
        <f>$E68*(V68/$L68)+$E69*(V69/$L69)</f>
        <v>0</v>
      </c>
      <c r="W70" s="30">
        <f>R70</f>
        <v>0</v>
      </c>
      <c r="X70" s="30">
        <f>S70-R70</f>
        <v>0</v>
      </c>
      <c r="Y70" s="30">
        <f>T70-S70</f>
        <v>0</v>
      </c>
      <c r="Z70" s="30">
        <f>U70-T70</f>
        <v>0</v>
      </c>
      <c r="AA70" s="30">
        <f>V70-U70</f>
        <v>0</v>
      </c>
      <c r="AB70" s="31"/>
      <c r="AC70" s="31"/>
    </row>
    <row r="71" spans="1:29" outlineLevel="2" x14ac:dyDescent="0.25">
      <c r="A71" s="86"/>
      <c r="B71" s="92"/>
      <c r="C71" s="88" t="s">
        <v>76</v>
      </c>
      <c r="D71" s="16" t="s">
        <v>99</v>
      </c>
      <c r="E71" s="8">
        <v>1</v>
      </c>
      <c r="F71" s="5"/>
      <c r="G71" s="5"/>
      <c r="H71" s="20">
        <f>SUM($M71:M71)</f>
        <v>2</v>
      </c>
      <c r="I71" s="20">
        <f>SUM($M71:N71)</f>
        <v>4</v>
      </c>
      <c r="J71" s="20">
        <f>SUM($M71:O71)</f>
        <v>6</v>
      </c>
      <c r="K71" s="20">
        <f>SUM($M71:P71)</f>
        <v>8</v>
      </c>
      <c r="L71" s="20">
        <f>SUM($M71:Q71)</f>
        <v>10</v>
      </c>
      <c r="M71" s="6">
        <v>2</v>
      </c>
      <c r="N71" s="6">
        <v>2</v>
      </c>
      <c r="O71" s="6">
        <v>2</v>
      </c>
      <c r="P71" s="6">
        <v>2</v>
      </c>
      <c r="Q71" s="6">
        <v>2</v>
      </c>
      <c r="R71" s="20">
        <f>SUM($W71:W71)</f>
        <v>0</v>
      </c>
      <c r="S71" s="20">
        <f>SUM($W71:X71)</f>
        <v>0</v>
      </c>
      <c r="T71" s="20">
        <f>SUM($W71:Y71)</f>
        <v>0</v>
      </c>
      <c r="U71" s="20">
        <f>SUM($W71:Z71)</f>
        <v>0</v>
      </c>
      <c r="V71" s="20">
        <f>SUM($W71:AA71)</f>
        <v>0</v>
      </c>
      <c r="W71" s="62"/>
      <c r="X71" s="62"/>
      <c r="Y71" s="62"/>
      <c r="Z71" s="62"/>
      <c r="AA71" s="62"/>
      <c r="AB71" s="5"/>
      <c r="AC71" s="5"/>
    </row>
    <row r="72" spans="1:29" s="55" customFormat="1" outlineLevel="1" x14ac:dyDescent="0.25">
      <c r="A72" s="86"/>
      <c r="B72" s="92"/>
      <c r="C72" s="88"/>
      <c r="D72" s="31" t="s">
        <v>78</v>
      </c>
      <c r="E72" s="30">
        <v>0.2</v>
      </c>
      <c r="F72" s="31"/>
      <c r="G72" s="31"/>
      <c r="H72" s="30">
        <f>$E71*(H71/$L71)</f>
        <v>0.2</v>
      </c>
      <c r="I72" s="30">
        <f>$E71*(I71/$L71)</f>
        <v>0.4</v>
      </c>
      <c r="J72" s="30">
        <f>$E71*(J71/$L71)</f>
        <v>0.6</v>
      </c>
      <c r="K72" s="30">
        <f>$E71*(K71/$L71)</f>
        <v>0.8</v>
      </c>
      <c r="L72" s="30">
        <f>$E71*(L71/$L71)</f>
        <v>1</v>
      </c>
      <c r="M72" s="30">
        <f>H72-F72</f>
        <v>0.2</v>
      </c>
      <c r="N72" s="30">
        <f t="shared" ref="N72:Q73" si="14">I72-H72</f>
        <v>0.2</v>
      </c>
      <c r="O72" s="30">
        <f t="shared" si="14"/>
        <v>0.19999999999999996</v>
      </c>
      <c r="P72" s="30">
        <f t="shared" si="14"/>
        <v>0.20000000000000007</v>
      </c>
      <c r="Q72" s="30">
        <f t="shared" si="14"/>
        <v>0.19999999999999996</v>
      </c>
      <c r="R72" s="30">
        <f>$E71*(R71/$L71)</f>
        <v>0</v>
      </c>
      <c r="S72" s="30">
        <f>$E71*(S71/$L71)</f>
        <v>0</v>
      </c>
      <c r="T72" s="30">
        <f>$E71*(T71/$L71)</f>
        <v>0</v>
      </c>
      <c r="U72" s="30">
        <f>$E71*(U71/$L71)</f>
        <v>0</v>
      </c>
      <c r="V72" s="30">
        <f>$E71*(V71/$L71)</f>
        <v>0</v>
      </c>
      <c r="W72" s="30">
        <f>R72</f>
        <v>0</v>
      </c>
      <c r="X72" s="30">
        <f t="shared" ref="X72:AA73" si="15">S72-R72</f>
        <v>0</v>
      </c>
      <c r="Y72" s="30">
        <f t="shared" si="15"/>
        <v>0</v>
      </c>
      <c r="Z72" s="30">
        <f t="shared" si="15"/>
        <v>0</v>
      </c>
      <c r="AA72" s="30">
        <f t="shared" si="15"/>
        <v>0</v>
      </c>
      <c r="AB72" s="31"/>
      <c r="AC72" s="31"/>
    </row>
    <row r="73" spans="1:29" x14ac:dyDescent="0.25">
      <c r="A73" s="87"/>
      <c r="B73" s="92"/>
      <c r="C73" s="93" t="s">
        <v>81</v>
      </c>
      <c r="D73" s="93"/>
      <c r="E73" s="47">
        <v>0.1</v>
      </c>
      <c r="F73" s="32"/>
      <c r="G73" s="32"/>
      <c r="H73" s="47">
        <f>$E67*(H67/$L67)+$E70*(H70/$L70)+$E72*(H72/$L72)</f>
        <v>0.112</v>
      </c>
      <c r="I73" s="47">
        <f>$E67*(I67/$L67)+$E70*(I70/$L70)+$E72*(I72/$L72)</f>
        <v>0.33200000000000002</v>
      </c>
      <c r="J73" s="47">
        <f>$E67*(J67/$L67)+$E70*(J70/$L70)+$E72*(J72/$L72)</f>
        <v>0.56000000000000005</v>
      </c>
      <c r="K73" s="47">
        <f>$E67*(K67/$L67)+$E70*(K70/$L70)+$E72*(K72/$L72)</f>
        <v>0.78000000000000014</v>
      </c>
      <c r="L73" s="47">
        <f>$E67*(L67/$L67)+$E70*(L70/$L70)+$E72*(L72/$L72)</f>
        <v>1</v>
      </c>
      <c r="M73" s="47">
        <f>H73-F73</f>
        <v>0.112</v>
      </c>
      <c r="N73" s="47">
        <f t="shared" si="14"/>
        <v>0.22000000000000003</v>
      </c>
      <c r="O73" s="47">
        <f t="shared" si="14"/>
        <v>0.22800000000000004</v>
      </c>
      <c r="P73" s="47">
        <f t="shared" si="14"/>
        <v>0.22000000000000008</v>
      </c>
      <c r="Q73" s="47">
        <f t="shared" si="14"/>
        <v>0.21999999999999986</v>
      </c>
      <c r="R73" s="47">
        <f>$E67*(R67/$L67)+$E70*(R70/$L70)+$E72*(R72/$L72)</f>
        <v>0</v>
      </c>
      <c r="S73" s="47">
        <f>$E67*(S67/$L67)+$E70*(S70/$L70)+$E72*(S72/$L72)</f>
        <v>0</v>
      </c>
      <c r="T73" s="47">
        <f>$E67*(T67/$L67)+$E70*(T70/$L70)+$E72*(T72/$L72)</f>
        <v>0</v>
      </c>
      <c r="U73" s="47">
        <f>$E67*(U67/$L67)+$E70*(U70/$L70)+$E72*(U72/$L72)</f>
        <v>0</v>
      </c>
      <c r="V73" s="47">
        <f>$E67*(V67/$L67)+$E70*(V70/$L70)+$E72*(V72/$L72)</f>
        <v>0</v>
      </c>
      <c r="W73" s="47">
        <f>R73</f>
        <v>0</v>
      </c>
      <c r="X73" s="47">
        <f t="shared" si="15"/>
        <v>0</v>
      </c>
      <c r="Y73" s="47">
        <f t="shared" si="15"/>
        <v>0</v>
      </c>
      <c r="Z73" s="47">
        <f t="shared" si="15"/>
        <v>0</v>
      </c>
      <c r="AA73" s="47">
        <f t="shared" si="15"/>
        <v>0</v>
      </c>
      <c r="AB73" s="32"/>
      <c r="AC73" s="32"/>
    </row>
    <row r="74" spans="1:29" ht="8.25" customHeight="1" x14ac:dyDescent="0.25">
      <c r="A74" s="52"/>
      <c r="B74" s="52"/>
    </row>
    <row r="75" spans="1:29" ht="18.75" x14ac:dyDescent="0.3">
      <c r="C75" s="98" t="s">
        <v>100</v>
      </c>
      <c r="D75" s="98"/>
      <c r="E75" s="49"/>
      <c r="F75" s="49"/>
      <c r="G75" s="49"/>
      <c r="H75" s="48">
        <f>$E25*H25/$L25+$E60*H60/$L60+$E65*H65/$L65+$E73*H73/$L73</f>
        <v>0.29284756985133736</v>
      </c>
      <c r="I75" s="48">
        <f>$E25*I25/$L25+$E60*I60/$L60+$E65*I65/$L65+$E73*I73/$L73</f>
        <v>0.48673252001745027</v>
      </c>
      <c r="J75" s="48">
        <f>$E25*J25/$L25+$E60*J60/$L60+$E65*J65/$L65+$E73*J73/$L73</f>
        <v>0.64252072351421197</v>
      </c>
      <c r="K75" s="48">
        <f>$E25*K25/$L25+$E60*K60/$L60+$E65*K65/$L65+$E73*K73/$L73</f>
        <v>0.83160654317258964</v>
      </c>
      <c r="L75" s="48">
        <f>$E25*L25/$L25+$E60*L60/$L60+$E65*L65/$L65+$E73*L73/$L73</f>
        <v>1</v>
      </c>
      <c r="M75" s="60">
        <f>H75-F75</f>
        <v>0.29284756985133736</v>
      </c>
      <c r="N75" s="60">
        <f>I75-H75</f>
        <v>0.1938849501661129</v>
      </c>
      <c r="O75" s="60">
        <f>J75-I75</f>
        <v>0.1557882034967617</v>
      </c>
      <c r="P75" s="60">
        <f>K75-J75</f>
        <v>0.18908581965837767</v>
      </c>
      <c r="Q75" s="60">
        <f>L75-K75</f>
        <v>0.16839345682741036</v>
      </c>
      <c r="R75" s="48">
        <f>$E25*R25/$L25+$E60*R60/$L60+$E65*R65/$L65+$E73*R73/$L73</f>
        <v>0</v>
      </c>
      <c r="S75" s="48">
        <f>$E25*S25/$L25+$E60*S60/$L60+$E65*S65/$L65+$E73*S73/$L73</f>
        <v>0</v>
      </c>
      <c r="T75" s="48">
        <f>$E25*T25/$L25+$E60*T60/$L60+$E65*T65/$L65+$E73*T73/$L73</f>
        <v>0</v>
      </c>
      <c r="U75" s="48">
        <f>$E25*U25/$L25+$E60*U60/$L60+$E65*U65/$L65+$E73*U73/$L73</f>
        <v>0</v>
      </c>
      <c r="V75" s="48">
        <f>$E25*V25/$L25+$E60*V60/$L60+$E65*V65/$L65+$E73*V73/$L73</f>
        <v>0</v>
      </c>
      <c r="W75" s="60">
        <f>R75</f>
        <v>0</v>
      </c>
      <c r="X75" s="60">
        <f>S75-R75</f>
        <v>0</v>
      </c>
      <c r="Y75" s="60">
        <f>T75-S75</f>
        <v>0</v>
      </c>
      <c r="Z75" s="60">
        <f>U75-T75</f>
        <v>0</v>
      </c>
      <c r="AA75" s="60">
        <f>V75-U75</f>
        <v>0</v>
      </c>
    </row>
  </sheetData>
  <sheetProtection formatCells="0" formatColumns="0" formatRows="0" insertColumns="0" insertRows="0" sort="0" autoFilter="0"/>
  <mergeCells count="37">
    <mergeCell ref="C75:D75"/>
    <mergeCell ref="R4:V4"/>
    <mergeCell ref="W4:AA4"/>
    <mergeCell ref="B1:C1"/>
    <mergeCell ref="B2:C2"/>
    <mergeCell ref="C52:C59"/>
    <mergeCell ref="B26:B60"/>
    <mergeCell ref="C60:D60"/>
    <mergeCell ref="E4:E5"/>
    <mergeCell ref="M4:Q4"/>
    <mergeCell ref="C26:C51"/>
    <mergeCell ref="C23:C24"/>
    <mergeCell ref="B6:B25"/>
    <mergeCell ref="C25:D25"/>
    <mergeCell ref="W2:AA2"/>
    <mergeCell ref="AC4:AC5"/>
    <mergeCell ref="B4:B5"/>
    <mergeCell ref="D4:D5"/>
    <mergeCell ref="F4:F5"/>
    <mergeCell ref="H4:L4"/>
    <mergeCell ref="AB4:AB5"/>
    <mergeCell ref="G4:G5"/>
    <mergeCell ref="A26:A60"/>
    <mergeCell ref="A61:A65"/>
    <mergeCell ref="A66:A73"/>
    <mergeCell ref="C6:C22"/>
    <mergeCell ref="A4:A5"/>
    <mergeCell ref="C4:C5"/>
    <mergeCell ref="A6:A25"/>
    <mergeCell ref="C61:C64"/>
    <mergeCell ref="B61:B65"/>
    <mergeCell ref="C65:D65"/>
    <mergeCell ref="C66:C67"/>
    <mergeCell ref="C68:C70"/>
    <mergeCell ref="C71:C72"/>
    <mergeCell ref="B66:B73"/>
    <mergeCell ref="C73:D7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opLeftCell="C1" zoomScaleNormal="100" workbookViewId="0">
      <selection activeCell="D10" sqref="D10"/>
    </sheetView>
  </sheetViews>
  <sheetFormatPr baseColWidth="10" defaultColWidth="0" defaultRowHeight="15" outlineLevelRow="2" outlineLevelCol="1" x14ac:dyDescent="0.25"/>
  <cols>
    <col min="1" max="1" width="20" hidden="1" customWidth="1" outlineLevel="1"/>
    <col min="2" max="2" width="31.7109375" hidden="1" customWidth="1" outlineLevel="1"/>
    <col min="3" max="3" width="51.140625" style="52" customWidth="1" collapsed="1"/>
    <col min="4" max="4" width="83.5703125" style="78" customWidth="1"/>
    <col min="5" max="5" width="12.7109375" style="71" hidden="1" customWidth="1" outlineLevel="1"/>
    <col min="6" max="6" width="19" style="52" customWidth="1" collapsed="1"/>
    <col min="7" max="7" width="19" style="52" customWidth="1"/>
    <col min="8" max="8" width="6.140625" style="52" hidden="1" customWidth="1" outlineLevel="1"/>
    <col min="9" max="12" width="5.5703125" style="52" hidden="1" customWidth="1" outlineLevel="1"/>
    <col min="13" max="13" width="6.140625" style="52" bestFit="1" customWidth="1" collapsed="1"/>
    <col min="14" max="17" width="6.140625" style="52" bestFit="1" customWidth="1"/>
    <col min="18" max="18" width="6.140625" style="52" hidden="1" customWidth="1" outlineLevel="1"/>
    <col min="19" max="22" width="5.5703125" style="52" hidden="1" customWidth="1" outlineLevel="1"/>
    <col min="23" max="23" width="6.140625" style="52" bestFit="1" customWidth="1" collapsed="1"/>
    <col min="24" max="27" width="6.140625" style="52" bestFit="1" customWidth="1"/>
    <col min="28" max="28" width="24" style="52" customWidth="1"/>
    <col min="29" max="29" width="20.5703125" style="52" bestFit="1" customWidth="1"/>
    <col min="30" max="30" width="6.85546875" style="52" customWidth="1"/>
    <col min="31" max="16384" width="11.42578125" style="52" hidden="1"/>
  </cols>
  <sheetData>
    <row r="1" spans="1:29" ht="21" x14ac:dyDescent="0.35">
      <c r="A1" s="1"/>
      <c r="B1" s="99" t="s">
        <v>0</v>
      </c>
      <c r="C1" s="100"/>
      <c r="D1" s="73" t="s">
        <v>1</v>
      </c>
      <c r="E1" s="65"/>
      <c r="F1" s="53"/>
      <c r="G1" s="53"/>
    </row>
    <row r="2" spans="1:29" ht="21.75" thickBot="1" x14ac:dyDescent="0.4">
      <c r="A2" s="3"/>
      <c r="B2" s="101" t="s">
        <v>2</v>
      </c>
      <c r="C2" s="102"/>
      <c r="D2" s="74" t="s">
        <v>141</v>
      </c>
      <c r="E2" s="65"/>
      <c r="W2" s="104" t="s">
        <v>103</v>
      </c>
      <c r="X2" s="105"/>
      <c r="Y2" s="105"/>
      <c r="Z2" s="105"/>
      <c r="AA2" s="106"/>
    </row>
    <row r="3" spans="1:29" x14ac:dyDescent="0.25">
      <c r="A3" s="50"/>
      <c r="B3" s="50"/>
      <c r="C3" s="50"/>
      <c r="D3" s="75"/>
      <c r="E3" s="66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30.75" customHeight="1" x14ac:dyDescent="0.25">
      <c r="A4" s="89" t="s">
        <v>3</v>
      </c>
      <c r="B4" s="89" t="s">
        <v>23</v>
      </c>
      <c r="C4" s="90" t="s">
        <v>4</v>
      </c>
      <c r="D4" s="95" t="s">
        <v>5</v>
      </c>
      <c r="E4" s="103" t="s">
        <v>36</v>
      </c>
      <c r="F4" s="94" t="s">
        <v>19</v>
      </c>
      <c r="G4" s="96" t="s">
        <v>96</v>
      </c>
      <c r="H4" s="94" t="s">
        <v>85</v>
      </c>
      <c r="I4" s="94"/>
      <c r="J4" s="94"/>
      <c r="K4" s="94"/>
      <c r="L4" s="94"/>
      <c r="M4" s="94" t="s">
        <v>6</v>
      </c>
      <c r="N4" s="94"/>
      <c r="O4" s="94"/>
      <c r="P4" s="94"/>
      <c r="Q4" s="94"/>
      <c r="R4" s="94" t="s">
        <v>102</v>
      </c>
      <c r="S4" s="94"/>
      <c r="T4" s="94"/>
      <c r="U4" s="94"/>
      <c r="V4" s="94"/>
      <c r="W4" s="94" t="s">
        <v>101</v>
      </c>
      <c r="X4" s="94"/>
      <c r="Y4" s="94"/>
      <c r="Z4" s="94"/>
      <c r="AA4" s="94"/>
      <c r="AB4" s="94" t="s">
        <v>7</v>
      </c>
      <c r="AC4" s="94" t="s">
        <v>8</v>
      </c>
    </row>
    <row r="5" spans="1:29" ht="30.75" customHeight="1" x14ac:dyDescent="0.25">
      <c r="A5" s="89"/>
      <c r="B5" s="89"/>
      <c r="C5" s="90"/>
      <c r="D5" s="95"/>
      <c r="E5" s="103"/>
      <c r="F5" s="94"/>
      <c r="G5" s="97"/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  <c r="M5" s="63">
        <v>2015</v>
      </c>
      <c r="N5" s="63">
        <v>2016</v>
      </c>
      <c r="O5" s="63">
        <v>2017</v>
      </c>
      <c r="P5" s="63">
        <v>2018</v>
      </c>
      <c r="Q5" s="63">
        <v>2019</v>
      </c>
      <c r="R5" s="63">
        <v>2015</v>
      </c>
      <c r="S5" s="63">
        <v>2016</v>
      </c>
      <c r="T5" s="63">
        <v>2017</v>
      </c>
      <c r="U5" s="63">
        <v>2018</v>
      </c>
      <c r="V5" s="63">
        <v>2019</v>
      </c>
      <c r="W5" s="63">
        <v>2015</v>
      </c>
      <c r="X5" s="63">
        <v>2016</v>
      </c>
      <c r="Y5" s="63">
        <v>2017</v>
      </c>
      <c r="Z5" s="63">
        <v>2018</v>
      </c>
      <c r="AA5" s="63">
        <v>2019</v>
      </c>
      <c r="AB5" s="94"/>
      <c r="AC5" s="94"/>
    </row>
    <row r="6" spans="1:29" ht="15" customHeight="1" outlineLevel="2" x14ac:dyDescent="0.25">
      <c r="A6" s="82"/>
      <c r="B6" s="110"/>
      <c r="C6" s="107" t="s">
        <v>139</v>
      </c>
      <c r="D6" s="80" t="s">
        <v>135</v>
      </c>
      <c r="E6" s="67">
        <v>0.25</v>
      </c>
      <c r="F6" s="5"/>
      <c r="G6" s="5"/>
      <c r="H6" s="64">
        <f>SUM($M6:M6)</f>
        <v>1</v>
      </c>
      <c r="I6" s="64">
        <f>SUM($M6:N6)</f>
        <v>2</v>
      </c>
      <c r="J6" s="64">
        <f>SUM($M6:O6)</f>
        <v>4</v>
      </c>
      <c r="K6" s="64">
        <f>SUM($M6:P6)</f>
        <v>7</v>
      </c>
      <c r="L6" s="64">
        <f>SUM($M6:Q6)</f>
        <v>11</v>
      </c>
      <c r="M6" s="64">
        <v>1</v>
      </c>
      <c r="N6" s="64">
        <v>1</v>
      </c>
      <c r="O6" s="64">
        <v>2</v>
      </c>
      <c r="P6" s="64">
        <v>3</v>
      </c>
      <c r="Q6" s="64">
        <v>4</v>
      </c>
      <c r="R6" s="64">
        <f>SUM($W6:W6)</f>
        <v>0</v>
      </c>
      <c r="S6" s="64">
        <f>SUM($W6:X6)</f>
        <v>0</v>
      </c>
      <c r="T6" s="64">
        <f>SUM($W6:Y6)</f>
        <v>0</v>
      </c>
      <c r="U6" s="64">
        <f>SUM($W6:Z6)</f>
        <v>0</v>
      </c>
      <c r="V6" s="64">
        <f>SUM($W6:AA6)</f>
        <v>0</v>
      </c>
      <c r="W6" s="61"/>
      <c r="X6" s="61"/>
      <c r="Y6" s="61"/>
      <c r="Z6" s="61"/>
      <c r="AA6" s="61"/>
      <c r="AB6" s="6" t="s">
        <v>112</v>
      </c>
      <c r="AC6" s="5"/>
    </row>
    <row r="7" spans="1:29" ht="15" customHeight="1" outlineLevel="2" x14ac:dyDescent="0.25">
      <c r="A7" s="83"/>
      <c r="B7" s="111"/>
      <c r="C7" s="108"/>
      <c r="D7" s="80" t="s">
        <v>136</v>
      </c>
      <c r="E7" s="67">
        <v>0.25</v>
      </c>
      <c r="F7" s="5"/>
      <c r="G7" s="5"/>
      <c r="H7" s="81">
        <f>SUM($M7:M7)</f>
        <v>0.02</v>
      </c>
      <c r="I7" s="81">
        <f>N7</f>
        <v>2.5000000000000001E-2</v>
      </c>
      <c r="J7" s="81">
        <f t="shared" ref="J7:L7" si="0">O7</f>
        <v>0.03</v>
      </c>
      <c r="K7" s="81">
        <f t="shared" si="0"/>
        <v>3.5000000000000003E-2</v>
      </c>
      <c r="L7" s="81">
        <f t="shared" si="0"/>
        <v>0.04</v>
      </c>
      <c r="M7" s="81">
        <v>0.02</v>
      </c>
      <c r="N7" s="81">
        <v>2.5000000000000001E-2</v>
      </c>
      <c r="O7" s="81">
        <v>0.03</v>
      </c>
      <c r="P7" s="81">
        <v>3.5000000000000003E-2</v>
      </c>
      <c r="Q7" s="81">
        <v>0.04</v>
      </c>
      <c r="R7" s="81">
        <f>W7</f>
        <v>0</v>
      </c>
      <c r="S7" s="81">
        <f>X7</f>
        <v>0</v>
      </c>
      <c r="T7" s="81">
        <f t="shared" ref="T7" si="1">Y7</f>
        <v>0</v>
      </c>
      <c r="U7" s="81">
        <f t="shared" ref="U7" si="2">Z7</f>
        <v>0</v>
      </c>
      <c r="V7" s="81">
        <f t="shared" ref="V7" si="3">AA7</f>
        <v>0</v>
      </c>
      <c r="W7" s="61"/>
      <c r="X7" s="61"/>
      <c r="Y7" s="61"/>
      <c r="Z7" s="61"/>
      <c r="AA7" s="61"/>
      <c r="AB7" s="6"/>
      <c r="AC7" s="5"/>
    </row>
    <row r="8" spans="1:29" ht="15" customHeight="1" outlineLevel="2" x14ac:dyDescent="0.25">
      <c r="A8" s="83"/>
      <c r="B8" s="111"/>
      <c r="C8" s="108"/>
      <c r="D8" s="80" t="s">
        <v>137</v>
      </c>
      <c r="E8" s="67">
        <v>0.25</v>
      </c>
      <c r="F8" s="5"/>
      <c r="G8" s="5"/>
      <c r="H8" s="64">
        <f>SUM($M8:M8)</f>
        <v>0</v>
      </c>
      <c r="I8" s="64">
        <f>SUM($M8:N8)</f>
        <v>4</v>
      </c>
      <c r="J8" s="64">
        <f>SUM($M8:O8)</f>
        <v>6</v>
      </c>
      <c r="K8" s="64">
        <f>SUM($M8:P8)</f>
        <v>10</v>
      </c>
      <c r="L8" s="64">
        <f>SUM($M8:Q8)</f>
        <v>14</v>
      </c>
      <c r="M8" s="64">
        <v>0</v>
      </c>
      <c r="N8" s="64">
        <v>4</v>
      </c>
      <c r="O8" s="64">
        <v>2</v>
      </c>
      <c r="P8" s="64">
        <v>4</v>
      </c>
      <c r="Q8" s="64">
        <v>4</v>
      </c>
      <c r="R8" s="64">
        <f>SUM($W8:W8)</f>
        <v>0</v>
      </c>
      <c r="S8" s="64">
        <f>SUM($W8:X8)</f>
        <v>0</v>
      </c>
      <c r="T8" s="64">
        <f>SUM($W8:Y8)</f>
        <v>0</v>
      </c>
      <c r="U8" s="64">
        <f>SUM($W8:Z8)</f>
        <v>0</v>
      </c>
      <c r="V8" s="64">
        <f>SUM($W8:AA8)</f>
        <v>0</v>
      </c>
      <c r="W8" s="61"/>
      <c r="X8" s="61"/>
      <c r="Y8" s="61"/>
      <c r="Z8" s="61"/>
      <c r="AA8" s="61"/>
      <c r="AB8" s="6"/>
      <c r="AC8" s="5"/>
    </row>
    <row r="9" spans="1:29" ht="15" customHeight="1" outlineLevel="2" x14ac:dyDescent="0.25">
      <c r="A9" s="83"/>
      <c r="B9" s="111"/>
      <c r="C9" s="108"/>
      <c r="D9" s="80" t="s">
        <v>138</v>
      </c>
      <c r="E9" s="67">
        <v>0.25</v>
      </c>
      <c r="F9" s="5"/>
      <c r="G9" s="5"/>
      <c r="H9" s="64">
        <f>SUM($M9:M9)</f>
        <v>0</v>
      </c>
      <c r="I9" s="64">
        <f>SUM($M9:N9)</f>
        <v>1</v>
      </c>
      <c r="J9" s="64">
        <f>SUM($M9:O9)</f>
        <v>2</v>
      </c>
      <c r="K9" s="64">
        <f>SUM($M9:P9)</f>
        <v>3</v>
      </c>
      <c r="L9" s="64">
        <f>SUM($M9:Q9)</f>
        <v>4</v>
      </c>
      <c r="M9" s="64">
        <v>0</v>
      </c>
      <c r="N9" s="64">
        <v>1</v>
      </c>
      <c r="O9" s="64">
        <v>1</v>
      </c>
      <c r="P9" s="64">
        <v>1</v>
      </c>
      <c r="Q9" s="64">
        <v>1</v>
      </c>
      <c r="R9" s="64">
        <f>SUM($W9:W9)</f>
        <v>0</v>
      </c>
      <c r="S9" s="64">
        <f>SUM($W9:X9)</f>
        <v>0</v>
      </c>
      <c r="T9" s="64">
        <f>SUM($W9:Y9)</f>
        <v>0</v>
      </c>
      <c r="U9" s="64">
        <f>SUM($W9:Z9)</f>
        <v>0</v>
      </c>
      <c r="V9" s="64">
        <f>SUM($W9:AA9)</f>
        <v>0</v>
      </c>
      <c r="W9" s="61"/>
      <c r="X9" s="61"/>
      <c r="Y9" s="61"/>
      <c r="Z9" s="61"/>
      <c r="AA9" s="61"/>
      <c r="AB9" s="6"/>
      <c r="AC9" s="5"/>
    </row>
    <row r="10" spans="1:29" ht="15" customHeight="1" outlineLevel="1" x14ac:dyDescent="0.25">
      <c r="A10" s="83"/>
      <c r="B10" s="111"/>
      <c r="C10" s="109"/>
      <c r="D10" s="77" t="s">
        <v>140</v>
      </c>
      <c r="E10" s="68">
        <v>1</v>
      </c>
      <c r="F10" s="29"/>
      <c r="G10" s="29"/>
      <c r="H10" s="30">
        <f>$E6*(H6/$L6)+$E7*(H7/$L7)+$E8*(H8/$L8)+$E9*(H9/$L9)</f>
        <v>0.14772727272727273</v>
      </c>
      <c r="I10" s="30">
        <f t="shared" ref="I10:L10" si="4">$E6*(I6/$L6)+$E7*(I7/$L7)+$E8*(I8/$L8)+$E9*(I9/$L9)</f>
        <v>0.33563311688311692</v>
      </c>
      <c r="J10" s="30">
        <f t="shared" si="4"/>
        <v>0.51055194805194803</v>
      </c>
      <c r="K10" s="30">
        <f t="shared" si="4"/>
        <v>0.74391233766233766</v>
      </c>
      <c r="L10" s="30">
        <f t="shared" si="4"/>
        <v>1</v>
      </c>
      <c r="M10" s="30">
        <f>H10-F10</f>
        <v>0.14772727272727273</v>
      </c>
      <c r="N10" s="30">
        <f>I10-H10</f>
        <v>0.18790584415584419</v>
      </c>
      <c r="O10" s="30">
        <f>J10-I10</f>
        <v>0.17491883116883111</v>
      </c>
      <c r="P10" s="30">
        <f>K10-J10</f>
        <v>0.23336038961038963</v>
      </c>
      <c r="Q10" s="30">
        <f>L10-K10</f>
        <v>0.25608766233766234</v>
      </c>
      <c r="R10" s="30">
        <f>$E6*(R6/$L6)+$E7*(R7/$L7)+$E8*(R8/$L8)+$E9*(R9/$L9)</f>
        <v>0</v>
      </c>
      <c r="S10" s="30">
        <f t="shared" ref="S10" si="5">$E6*(S6/$L6)+$E7*(S7/$L7)+$E8*(S8/$L8)+$E9*(S9/$L9)</f>
        <v>0</v>
      </c>
      <c r="T10" s="30">
        <f t="shared" ref="T10" si="6">$E6*(T6/$L6)+$E7*(T7/$L7)+$E8*(T8/$L8)+$E9*(T9/$L9)</f>
        <v>0</v>
      </c>
      <c r="U10" s="30">
        <f t="shared" ref="U10" si="7">$E6*(U6/$L6)+$E7*(U7/$L7)+$E8*(U8/$L8)+$E9*(U9/$L9)</f>
        <v>0</v>
      </c>
      <c r="V10" s="30">
        <f t="shared" ref="V10" si="8">$E6*(V6/$L6)+$E7*(V7/$L7)+$E8*(V8/$L8)+$E9*(V9/$L9)</f>
        <v>0</v>
      </c>
      <c r="W10" s="30">
        <f>R10</f>
        <v>0</v>
      </c>
      <c r="X10" s="30">
        <f>S10-R10</f>
        <v>0</v>
      </c>
      <c r="Y10" s="30">
        <f>T10-S10</f>
        <v>0</v>
      </c>
      <c r="Z10" s="30">
        <f>U10-T10</f>
        <v>0</v>
      </c>
      <c r="AA10" s="30">
        <f>V10-U10</f>
        <v>0</v>
      </c>
      <c r="AB10" s="29"/>
      <c r="AC10" s="5"/>
    </row>
    <row r="11" spans="1:29" ht="8.25" customHeight="1" x14ac:dyDescent="0.25">
      <c r="A11" s="52"/>
      <c r="B11" s="52"/>
    </row>
    <row r="12" spans="1:29" ht="18.75" x14ac:dyDescent="0.3">
      <c r="C12" s="98" t="s">
        <v>105</v>
      </c>
      <c r="D12" s="98"/>
      <c r="E12" s="72"/>
      <c r="F12" s="49"/>
      <c r="G12" s="49"/>
      <c r="H12" s="48">
        <f>H10</f>
        <v>0.14772727272727273</v>
      </c>
      <c r="I12" s="48">
        <f>I10</f>
        <v>0.33563311688311692</v>
      </c>
      <c r="J12" s="48">
        <f>J10</f>
        <v>0.51055194805194803</v>
      </c>
      <c r="K12" s="48">
        <f>K10</f>
        <v>0.74391233766233766</v>
      </c>
      <c r="L12" s="48">
        <f>L10</f>
        <v>1</v>
      </c>
      <c r="M12" s="60">
        <f>H12</f>
        <v>0.14772727272727273</v>
      </c>
      <c r="N12" s="60">
        <f>I12-H12</f>
        <v>0.18790584415584419</v>
      </c>
      <c r="O12" s="60">
        <f>J12-I12</f>
        <v>0.17491883116883111</v>
      </c>
      <c r="P12" s="60">
        <f>K12-J12</f>
        <v>0.23336038961038963</v>
      </c>
      <c r="Q12" s="60">
        <f>L12-K12</f>
        <v>0.25608766233766234</v>
      </c>
      <c r="R12" s="48">
        <f>R10</f>
        <v>0</v>
      </c>
      <c r="S12" s="48">
        <f>S10</f>
        <v>0</v>
      </c>
      <c r="T12" s="48">
        <f>T10</f>
        <v>0</v>
      </c>
      <c r="U12" s="48">
        <f>U10</f>
        <v>0</v>
      </c>
      <c r="V12" s="48">
        <f>V10</f>
        <v>0</v>
      </c>
      <c r="W12" s="60">
        <f>R12</f>
        <v>0</v>
      </c>
      <c r="X12" s="60">
        <f>S12-R12</f>
        <v>0</v>
      </c>
      <c r="Y12" s="60">
        <f>T12-S12</f>
        <v>0</v>
      </c>
      <c r="Z12" s="60">
        <f>U12-T12</f>
        <v>0</v>
      </c>
      <c r="AA12" s="60">
        <f>V12-U12</f>
        <v>0</v>
      </c>
    </row>
  </sheetData>
  <sheetProtection formatCells="0" formatColumns="0" formatRows="0" insertColumns="0" insertRows="0" sort="0" autoFilter="0"/>
  <mergeCells count="20">
    <mergeCell ref="B1:C1"/>
    <mergeCell ref="B2:C2"/>
    <mergeCell ref="W2:AA2"/>
    <mergeCell ref="A4:A5"/>
    <mergeCell ref="B4:B5"/>
    <mergeCell ref="C4:C5"/>
    <mergeCell ref="D4:D5"/>
    <mergeCell ref="E4:E5"/>
    <mergeCell ref="F4:F5"/>
    <mergeCell ref="G4:G5"/>
    <mergeCell ref="H4:L4"/>
    <mergeCell ref="M4:Q4"/>
    <mergeCell ref="R4:V4"/>
    <mergeCell ref="W4:AA4"/>
    <mergeCell ref="C12:D12"/>
    <mergeCell ref="C6:C10"/>
    <mergeCell ref="A6:A10"/>
    <mergeCell ref="B6:B10"/>
    <mergeCell ref="AC4:AC5"/>
    <mergeCell ref="AB4:AB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D7" zoomScaleNormal="100" workbookViewId="0">
      <selection activeCell="W23" sqref="W23:AA23"/>
    </sheetView>
  </sheetViews>
  <sheetFormatPr baseColWidth="10" defaultColWidth="0" defaultRowHeight="15" outlineLevelRow="2" outlineLevelCol="1" x14ac:dyDescent="0.25"/>
  <cols>
    <col min="1" max="1" width="20" customWidth="1" outlineLevel="1"/>
    <col min="2" max="2" width="31.7109375" customWidth="1" outlineLevel="1"/>
    <col min="3" max="3" width="51.140625" style="52" customWidth="1"/>
    <col min="4" max="4" width="83.5703125" style="78" customWidth="1"/>
    <col min="5" max="5" width="12.7109375" style="71" hidden="1" customWidth="1" outlineLevel="1"/>
    <col min="6" max="6" width="19" style="52" customWidth="1" collapsed="1"/>
    <col min="7" max="7" width="19" style="52" customWidth="1"/>
    <col min="8" max="12" width="13.85546875" style="52" hidden="1" customWidth="1" outlineLevel="1"/>
    <col min="13" max="13" width="11.7109375" style="52" customWidth="1" collapsed="1"/>
    <col min="14" max="17" width="7.28515625" style="52" customWidth="1"/>
    <col min="18" max="22" width="7.28515625" style="52" hidden="1" customWidth="1" outlineLevel="1"/>
    <col min="23" max="23" width="7.28515625" style="52" customWidth="1" collapsed="1"/>
    <col min="24" max="27" width="7.28515625" style="52" customWidth="1"/>
    <col min="28" max="28" width="24" style="52" customWidth="1"/>
    <col min="29" max="29" width="20.5703125" style="52" bestFit="1" customWidth="1"/>
    <col min="30" max="30" width="6.85546875" style="52" customWidth="1"/>
    <col min="31" max="16384" width="11.42578125" style="52" hidden="1"/>
  </cols>
  <sheetData>
    <row r="1" spans="1:29" ht="21" x14ac:dyDescent="0.35">
      <c r="A1" s="1"/>
      <c r="B1" s="99" t="s">
        <v>0</v>
      </c>
      <c r="C1" s="100"/>
      <c r="D1" s="73" t="s">
        <v>1</v>
      </c>
      <c r="E1" s="65"/>
      <c r="F1" s="53"/>
      <c r="G1" s="53"/>
    </row>
    <row r="2" spans="1:29" ht="21.75" thickBot="1" x14ac:dyDescent="0.4">
      <c r="A2" s="3"/>
      <c r="B2" s="101" t="s">
        <v>2</v>
      </c>
      <c r="C2" s="102"/>
      <c r="D2" s="74" t="s">
        <v>104</v>
      </c>
      <c r="E2" s="65"/>
      <c r="W2" s="104" t="s">
        <v>103</v>
      </c>
      <c r="X2" s="105"/>
      <c r="Y2" s="105"/>
      <c r="Z2" s="105"/>
      <c r="AA2" s="106"/>
    </row>
    <row r="3" spans="1:29" x14ac:dyDescent="0.25">
      <c r="A3" s="50"/>
      <c r="B3" s="50"/>
      <c r="C3" s="50"/>
      <c r="D3" s="75"/>
      <c r="E3" s="66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ht="30.75" customHeight="1" x14ac:dyDescent="0.25">
      <c r="A4" s="89" t="s">
        <v>3</v>
      </c>
      <c r="B4" s="89" t="s">
        <v>23</v>
      </c>
      <c r="C4" s="90" t="s">
        <v>4</v>
      </c>
      <c r="D4" s="95" t="s">
        <v>5</v>
      </c>
      <c r="E4" s="103" t="s">
        <v>36</v>
      </c>
      <c r="F4" s="94" t="s">
        <v>19</v>
      </c>
      <c r="G4" s="96" t="s">
        <v>96</v>
      </c>
      <c r="H4" s="94" t="s">
        <v>85</v>
      </c>
      <c r="I4" s="94"/>
      <c r="J4" s="94"/>
      <c r="K4" s="94"/>
      <c r="L4" s="94"/>
      <c r="M4" s="94" t="s">
        <v>6</v>
      </c>
      <c r="N4" s="94"/>
      <c r="O4" s="94"/>
      <c r="P4" s="94"/>
      <c r="Q4" s="94"/>
      <c r="R4" s="94" t="s">
        <v>102</v>
      </c>
      <c r="S4" s="94"/>
      <c r="T4" s="94"/>
      <c r="U4" s="94"/>
      <c r="V4" s="94"/>
      <c r="W4" s="94" t="s">
        <v>101</v>
      </c>
      <c r="X4" s="94"/>
      <c r="Y4" s="94"/>
      <c r="Z4" s="94"/>
      <c r="AA4" s="94"/>
      <c r="AB4" s="94" t="s">
        <v>7</v>
      </c>
      <c r="AC4" s="94" t="s">
        <v>8</v>
      </c>
    </row>
    <row r="5" spans="1:29" ht="30.75" customHeight="1" x14ac:dyDescent="0.25">
      <c r="A5" s="89"/>
      <c r="B5" s="89"/>
      <c r="C5" s="90"/>
      <c r="D5" s="95"/>
      <c r="E5" s="103"/>
      <c r="F5" s="94"/>
      <c r="G5" s="97"/>
      <c r="H5" s="79">
        <v>2015</v>
      </c>
      <c r="I5" s="79">
        <v>2016</v>
      </c>
      <c r="J5" s="79">
        <v>2017</v>
      </c>
      <c r="K5" s="79">
        <v>2018</v>
      </c>
      <c r="L5" s="79">
        <v>2019</v>
      </c>
      <c r="M5" s="79">
        <v>2015</v>
      </c>
      <c r="N5" s="79">
        <v>2016</v>
      </c>
      <c r="O5" s="79">
        <v>2017</v>
      </c>
      <c r="P5" s="79">
        <v>2018</v>
      </c>
      <c r="Q5" s="79">
        <v>2019</v>
      </c>
      <c r="R5" s="79">
        <v>2015</v>
      </c>
      <c r="S5" s="79">
        <v>2016</v>
      </c>
      <c r="T5" s="79">
        <v>2017</v>
      </c>
      <c r="U5" s="79">
        <v>2018</v>
      </c>
      <c r="V5" s="79">
        <v>2019</v>
      </c>
      <c r="W5" s="79">
        <v>2015</v>
      </c>
      <c r="X5" s="79">
        <v>2016</v>
      </c>
      <c r="Y5" s="79">
        <v>2017</v>
      </c>
      <c r="Z5" s="79">
        <v>2018</v>
      </c>
      <c r="AA5" s="79">
        <v>2019</v>
      </c>
      <c r="AB5" s="94"/>
      <c r="AC5" s="94"/>
    </row>
    <row r="6" spans="1:29" ht="15" customHeight="1" outlineLevel="2" x14ac:dyDescent="0.25">
      <c r="A6" s="82" t="s">
        <v>107</v>
      </c>
      <c r="B6" s="92" t="s">
        <v>106</v>
      </c>
      <c r="C6" s="112" t="s">
        <v>109</v>
      </c>
      <c r="D6" s="76" t="s">
        <v>111</v>
      </c>
      <c r="E6" s="67">
        <v>1</v>
      </c>
      <c r="F6" s="5"/>
      <c r="G6" s="5"/>
      <c r="H6" s="64">
        <f>SUM($M6:M6)</f>
        <v>0</v>
      </c>
      <c r="I6" s="64">
        <f>SUM($M6:N6)</f>
        <v>1</v>
      </c>
      <c r="J6" s="64">
        <f>SUM($M6:O6)</f>
        <v>2</v>
      </c>
      <c r="K6" s="64">
        <f>SUM($M6:P6)</f>
        <v>3</v>
      </c>
      <c r="L6" s="64">
        <f>SUM($M6:Q6)</f>
        <v>4</v>
      </c>
      <c r="M6" s="64">
        <v>0</v>
      </c>
      <c r="N6" s="64">
        <v>1</v>
      </c>
      <c r="O6" s="64">
        <v>1</v>
      </c>
      <c r="P6" s="64">
        <v>1</v>
      </c>
      <c r="Q6" s="64">
        <v>1</v>
      </c>
      <c r="R6" s="64">
        <f>SUM($W6:W6)</f>
        <v>0</v>
      </c>
      <c r="S6" s="64">
        <f>SUM($W6:X6)</f>
        <v>1</v>
      </c>
      <c r="T6" s="64">
        <f>SUM($W6:Y6)</f>
        <v>1</v>
      </c>
      <c r="U6" s="64">
        <f>SUM($W6:Z6)</f>
        <v>1</v>
      </c>
      <c r="V6" s="64">
        <f>SUM($W6:AA6)</f>
        <v>1</v>
      </c>
      <c r="W6" s="115"/>
      <c r="X6" s="115">
        <v>1</v>
      </c>
      <c r="Y6" s="115"/>
      <c r="Z6" s="115"/>
      <c r="AA6" s="115"/>
      <c r="AB6" s="6" t="s">
        <v>112</v>
      </c>
      <c r="AC6" s="5"/>
    </row>
    <row r="7" spans="1:29" outlineLevel="1" x14ac:dyDescent="0.25">
      <c r="A7" s="83"/>
      <c r="B7" s="92"/>
      <c r="C7" s="114"/>
      <c r="D7" s="77" t="s">
        <v>110</v>
      </c>
      <c r="E7" s="68">
        <v>0.25</v>
      </c>
      <c r="F7" s="29"/>
      <c r="G7" s="29"/>
      <c r="H7" s="30">
        <f>$E6*(H6/$L6)</f>
        <v>0</v>
      </c>
      <c r="I7" s="30">
        <f>$E6*(I6/$L6)</f>
        <v>0.25</v>
      </c>
      <c r="J7" s="30">
        <f>$E6*(J6/$L6)</f>
        <v>0.5</v>
      </c>
      <c r="K7" s="30">
        <f>$E6*(K6/$L6)</f>
        <v>0.75</v>
      </c>
      <c r="L7" s="30">
        <f>$E6*(L6/$L6)</f>
        <v>1</v>
      </c>
      <c r="M7" s="30">
        <f>H7-F7</f>
        <v>0</v>
      </c>
      <c r="N7" s="30">
        <f>I7-H7</f>
        <v>0.25</v>
      </c>
      <c r="O7" s="30">
        <f>J7-I7</f>
        <v>0.25</v>
      </c>
      <c r="P7" s="30">
        <f>K7-J7</f>
        <v>0.25</v>
      </c>
      <c r="Q7" s="30">
        <f>L7-K7</f>
        <v>0.25</v>
      </c>
      <c r="R7" s="30">
        <f>$E6*(R6/$L6)</f>
        <v>0</v>
      </c>
      <c r="S7" s="30">
        <f>$E6*(S6/$L6)</f>
        <v>0.25</v>
      </c>
      <c r="T7" s="30">
        <f>$E6*(T6/$L6)</f>
        <v>0.25</v>
      </c>
      <c r="U7" s="30">
        <f>$E6*(U6/$L6)</f>
        <v>0.25</v>
      </c>
      <c r="V7" s="30">
        <f>$E6*(V6/$L6)</f>
        <v>0.25</v>
      </c>
      <c r="W7" s="30">
        <f>R7</f>
        <v>0</v>
      </c>
      <c r="X7" s="30">
        <f>S7-R7</f>
        <v>0.25</v>
      </c>
      <c r="Y7" s="30">
        <f>T7-S7</f>
        <v>0</v>
      </c>
      <c r="Z7" s="30">
        <f>U7-T7</f>
        <v>0</v>
      </c>
      <c r="AA7" s="30">
        <f>V7-U7</f>
        <v>0</v>
      </c>
      <c r="AB7" s="29"/>
      <c r="AC7" s="5"/>
    </row>
    <row r="8" spans="1:29" ht="30" outlineLevel="2" x14ac:dyDescent="0.25">
      <c r="A8" s="83"/>
      <c r="B8" s="92"/>
      <c r="C8" s="112" t="s">
        <v>113</v>
      </c>
      <c r="D8" s="76" t="s">
        <v>111</v>
      </c>
      <c r="E8" s="67">
        <v>1</v>
      </c>
      <c r="F8" s="5"/>
      <c r="G8" s="5"/>
      <c r="H8" s="64">
        <f>SUM($M8:M8)</f>
        <v>0</v>
      </c>
      <c r="I8" s="64">
        <f>SUM($M8:N8)</f>
        <v>1</v>
      </c>
      <c r="J8" s="64">
        <f>SUM($M8:O8)</f>
        <v>3</v>
      </c>
      <c r="K8" s="64">
        <f>SUM($M8:P8)</f>
        <v>6</v>
      </c>
      <c r="L8" s="64">
        <f>SUM($M8:Q8)</f>
        <v>10</v>
      </c>
      <c r="M8" s="64"/>
      <c r="N8" s="64">
        <v>1</v>
      </c>
      <c r="O8" s="64">
        <v>2</v>
      </c>
      <c r="P8" s="64">
        <v>3</v>
      </c>
      <c r="Q8" s="64">
        <v>4</v>
      </c>
      <c r="R8" s="64">
        <f>SUM($W8:W8)</f>
        <v>0</v>
      </c>
      <c r="S8" s="64">
        <f>SUM($W8:X8)</f>
        <v>0</v>
      </c>
      <c r="T8" s="64">
        <f>SUM($W8:Y8)</f>
        <v>0</v>
      </c>
      <c r="U8" s="64">
        <f>SUM($W8:Z8)</f>
        <v>0</v>
      </c>
      <c r="V8" s="64">
        <f>SUM($W8:AA8)</f>
        <v>0</v>
      </c>
      <c r="W8" s="115"/>
      <c r="X8" s="115"/>
      <c r="Y8" s="115"/>
      <c r="Z8" s="115"/>
      <c r="AA8" s="115"/>
      <c r="AB8" s="6" t="s">
        <v>112</v>
      </c>
      <c r="AC8" s="5"/>
    </row>
    <row r="9" spans="1:29" outlineLevel="1" x14ac:dyDescent="0.25">
      <c r="A9" s="83"/>
      <c r="B9" s="92"/>
      <c r="C9" s="114"/>
      <c r="D9" s="77" t="s">
        <v>114</v>
      </c>
      <c r="E9" s="68">
        <v>0.25</v>
      </c>
      <c r="F9" s="29"/>
      <c r="G9" s="29"/>
      <c r="H9" s="30">
        <f>$E8*(H8/$L8)</f>
        <v>0</v>
      </c>
      <c r="I9" s="30">
        <f>$E8*(I8/$L8)</f>
        <v>0.1</v>
      </c>
      <c r="J9" s="30">
        <f>$E8*(J8/$L8)</f>
        <v>0.3</v>
      </c>
      <c r="K9" s="30">
        <f>$E8*(K8/$L8)</f>
        <v>0.6</v>
      </c>
      <c r="L9" s="30">
        <f>$E8*(L8/$L8)</f>
        <v>1</v>
      </c>
      <c r="M9" s="30">
        <f>H9-F9</f>
        <v>0</v>
      </c>
      <c r="N9" s="30">
        <f>I9-H9</f>
        <v>0.1</v>
      </c>
      <c r="O9" s="30">
        <f>J9-I9</f>
        <v>0.19999999999999998</v>
      </c>
      <c r="P9" s="30">
        <f>K9-J9</f>
        <v>0.3</v>
      </c>
      <c r="Q9" s="30">
        <f>L9-K9</f>
        <v>0.4</v>
      </c>
      <c r="R9" s="30">
        <f>$E8*(R8/$L8)</f>
        <v>0</v>
      </c>
      <c r="S9" s="30">
        <f>$E8*(S8/$L8)</f>
        <v>0</v>
      </c>
      <c r="T9" s="30">
        <f>$E8*(T8/$L8)</f>
        <v>0</v>
      </c>
      <c r="U9" s="30">
        <f>$E8*(U8/$L8)</f>
        <v>0</v>
      </c>
      <c r="V9" s="30">
        <f>$E8*(V8/$L8)</f>
        <v>0</v>
      </c>
      <c r="W9" s="30">
        <f>R9</f>
        <v>0</v>
      </c>
      <c r="X9" s="30">
        <f>S9-R9</f>
        <v>0</v>
      </c>
      <c r="Y9" s="30">
        <f>T9-S9</f>
        <v>0</v>
      </c>
      <c r="Z9" s="30">
        <f>U9-T9</f>
        <v>0</v>
      </c>
      <c r="AA9" s="30">
        <f>V9-U9</f>
        <v>0</v>
      </c>
      <c r="AB9" s="29"/>
      <c r="AC9" s="5"/>
    </row>
    <row r="10" spans="1:29" outlineLevel="2" x14ac:dyDescent="0.25">
      <c r="A10" s="83"/>
      <c r="B10" s="92"/>
      <c r="C10" s="112" t="s">
        <v>115</v>
      </c>
      <c r="D10" s="76" t="s">
        <v>117</v>
      </c>
      <c r="E10" s="67">
        <v>0.5</v>
      </c>
      <c r="F10" s="5"/>
      <c r="G10" s="5"/>
      <c r="H10" s="20">
        <f>SUM($M10:M10)</f>
        <v>0</v>
      </c>
      <c r="I10" s="20">
        <f>SUM($M10:N10)</f>
        <v>3</v>
      </c>
      <c r="J10" s="20">
        <f>SUM($M10:O10)</f>
        <v>8</v>
      </c>
      <c r="K10" s="20">
        <f>SUM($M10:P10)</f>
        <v>14</v>
      </c>
      <c r="L10" s="20">
        <f>SUM($M10:Q10)</f>
        <v>21</v>
      </c>
      <c r="M10" s="5">
        <v>0</v>
      </c>
      <c r="N10" s="5">
        <v>3</v>
      </c>
      <c r="O10" s="5">
        <v>5</v>
      </c>
      <c r="P10" s="5">
        <v>6</v>
      </c>
      <c r="Q10" s="5">
        <v>7</v>
      </c>
      <c r="R10" s="20">
        <f>SUM($W10:W10)</f>
        <v>0</v>
      </c>
      <c r="S10" s="20">
        <f>SUM($W10:X10)</f>
        <v>0</v>
      </c>
      <c r="T10" s="20">
        <f>SUM($W10:Y10)</f>
        <v>0</v>
      </c>
      <c r="U10" s="20">
        <f>SUM($W10:Z10)</f>
        <v>0</v>
      </c>
      <c r="V10" s="20">
        <f>SUM($W10:AA10)</f>
        <v>0</v>
      </c>
      <c r="W10" s="62"/>
      <c r="X10" s="62"/>
      <c r="Y10" s="62"/>
      <c r="Z10" s="62"/>
      <c r="AA10" s="62"/>
      <c r="AB10" s="6" t="s">
        <v>112</v>
      </c>
      <c r="AC10" s="5"/>
    </row>
    <row r="11" spans="1:29" outlineLevel="2" x14ac:dyDescent="0.25">
      <c r="A11" s="83"/>
      <c r="B11" s="92"/>
      <c r="C11" s="113"/>
      <c r="D11" s="76" t="s">
        <v>118</v>
      </c>
      <c r="E11" s="67">
        <v>0.5</v>
      </c>
      <c r="F11" s="5"/>
      <c r="G11" s="5"/>
      <c r="H11" s="20">
        <f>SUM($M11:M11)</f>
        <v>0</v>
      </c>
      <c r="I11" s="20">
        <f>SUM($M11:N11)</f>
        <v>1</v>
      </c>
      <c r="J11" s="20">
        <f>SUM($M11:O11)</f>
        <v>2</v>
      </c>
      <c r="K11" s="20">
        <f>SUM($M11:P11)</f>
        <v>4</v>
      </c>
      <c r="L11" s="20">
        <f>SUM($M11:Q11)</f>
        <v>6</v>
      </c>
      <c r="M11" s="5">
        <v>0</v>
      </c>
      <c r="N11" s="5">
        <v>1</v>
      </c>
      <c r="O11" s="5">
        <v>1</v>
      </c>
      <c r="P11" s="5">
        <v>2</v>
      </c>
      <c r="Q11" s="5">
        <v>2</v>
      </c>
      <c r="R11" s="20">
        <f>SUM($W11:W11)</f>
        <v>0</v>
      </c>
      <c r="S11" s="20">
        <f>SUM($W11:X11)</f>
        <v>0</v>
      </c>
      <c r="T11" s="20">
        <f>SUM($W11:Y11)</f>
        <v>0</v>
      </c>
      <c r="U11" s="20">
        <f>SUM($W11:Z11)</f>
        <v>0</v>
      </c>
      <c r="V11" s="20">
        <f>SUM($W11:AA11)</f>
        <v>0</v>
      </c>
      <c r="W11" s="62"/>
      <c r="X11" s="62"/>
      <c r="Y11" s="62"/>
      <c r="Z11" s="62"/>
      <c r="AA11" s="62"/>
      <c r="AB11" s="6" t="s">
        <v>112</v>
      </c>
      <c r="AC11" s="5"/>
    </row>
    <row r="12" spans="1:29" s="54" customFormat="1" outlineLevel="1" x14ac:dyDescent="0.25">
      <c r="A12" s="83"/>
      <c r="B12" s="92"/>
      <c r="C12" s="114"/>
      <c r="D12" s="77" t="s">
        <v>116</v>
      </c>
      <c r="E12" s="69">
        <v>0.25</v>
      </c>
      <c r="F12" s="31"/>
      <c r="G12" s="31"/>
      <c r="H12" s="30">
        <f>$E10*(H10/$L10)+$E11*(H11/$L11)</f>
        <v>0</v>
      </c>
      <c r="I12" s="30">
        <f>$E10*(I10/$L10)+$E11*(I11/$L11)</f>
        <v>0.15476190476190477</v>
      </c>
      <c r="J12" s="30">
        <f>$E10*(J10/$L10)+$E11*(J11/$L11)</f>
        <v>0.3571428571428571</v>
      </c>
      <c r="K12" s="30">
        <f>$E10*(K10/$L10)+$E11*(K11/$L11)</f>
        <v>0.66666666666666663</v>
      </c>
      <c r="L12" s="30">
        <f>$E10*(L10/$L10)+$E11*(L11/$L11)</f>
        <v>1</v>
      </c>
      <c r="M12" s="30">
        <f>H12-F12</f>
        <v>0</v>
      </c>
      <c r="N12" s="30">
        <f>I12-H12</f>
        <v>0.15476190476190477</v>
      </c>
      <c r="O12" s="30">
        <f>J12-I12</f>
        <v>0.20238095238095233</v>
      </c>
      <c r="P12" s="30">
        <f>K12-J12</f>
        <v>0.30952380952380953</v>
      </c>
      <c r="Q12" s="30">
        <f>L12-K12</f>
        <v>0.33333333333333337</v>
      </c>
      <c r="R12" s="30">
        <f>$E10*(R10/$L10)+$E11*(R11/$L11)</f>
        <v>0</v>
      </c>
      <c r="S12" s="30">
        <f>$E10*(S10/$L10)+$E11*(S11/$L11)</f>
        <v>0</v>
      </c>
      <c r="T12" s="30">
        <f>$E10*(T10/$L10)+$E11*(T11/$L11)</f>
        <v>0</v>
      </c>
      <c r="U12" s="30">
        <f>$E10*(U10/$L10)+$E11*(U11/$L11)</f>
        <v>0</v>
      </c>
      <c r="V12" s="30">
        <f>$E10*(V10/$L10)+$E11*(V11/$L11)</f>
        <v>0</v>
      </c>
      <c r="W12" s="30">
        <f>R12</f>
        <v>0</v>
      </c>
      <c r="X12" s="30">
        <f>S12-R12</f>
        <v>0</v>
      </c>
      <c r="Y12" s="30">
        <f>T12-S12</f>
        <v>0</v>
      </c>
      <c r="Z12" s="30">
        <f>U12-T12</f>
        <v>0</v>
      </c>
      <c r="AA12" s="30">
        <f>V12-U12</f>
        <v>0</v>
      </c>
      <c r="AB12" s="29"/>
      <c r="AC12" s="28"/>
    </row>
    <row r="13" spans="1:29" ht="15" customHeight="1" outlineLevel="2" x14ac:dyDescent="0.25">
      <c r="A13" s="83"/>
      <c r="B13" s="92"/>
      <c r="C13" s="112" t="s">
        <v>119</v>
      </c>
      <c r="D13" s="76" t="s">
        <v>120</v>
      </c>
      <c r="E13" s="67">
        <v>1</v>
      </c>
      <c r="F13" s="5"/>
      <c r="G13" s="5"/>
      <c r="H13" s="64">
        <f>SUM($M13:M13)</f>
        <v>0</v>
      </c>
      <c r="I13" s="64">
        <f>SUM($M13:N13)</f>
        <v>3</v>
      </c>
      <c r="J13" s="64">
        <f>SUM($M13:O13)</f>
        <v>6</v>
      </c>
      <c r="K13" s="64">
        <f>SUM($M13:P13)</f>
        <v>9</v>
      </c>
      <c r="L13" s="64">
        <f>SUM($M13:Q13)</f>
        <v>12</v>
      </c>
      <c r="M13" s="64">
        <v>0</v>
      </c>
      <c r="N13" s="64">
        <v>3</v>
      </c>
      <c r="O13" s="64">
        <v>3</v>
      </c>
      <c r="P13" s="64">
        <v>3</v>
      </c>
      <c r="Q13" s="64">
        <v>3</v>
      </c>
      <c r="R13" s="64">
        <f>SUM($W13:W13)</f>
        <v>0</v>
      </c>
      <c r="S13" s="64">
        <f>SUM($W13:X13)</f>
        <v>0</v>
      </c>
      <c r="T13" s="64">
        <f>SUM($W13:Y13)</f>
        <v>0</v>
      </c>
      <c r="U13" s="64">
        <f>SUM($W13:Z13)</f>
        <v>0</v>
      </c>
      <c r="V13" s="64">
        <f>SUM($W13:AA13)</f>
        <v>0</v>
      </c>
      <c r="W13" s="116"/>
      <c r="X13" s="116"/>
      <c r="Y13" s="116"/>
      <c r="Z13" s="116"/>
      <c r="AA13" s="116"/>
      <c r="AB13" s="6" t="s">
        <v>112</v>
      </c>
      <c r="AC13" s="5"/>
    </row>
    <row r="14" spans="1:29" outlineLevel="1" x14ac:dyDescent="0.25">
      <c r="A14" s="83"/>
      <c r="B14" s="92"/>
      <c r="C14" s="114"/>
      <c r="D14" s="77" t="s">
        <v>110</v>
      </c>
      <c r="E14" s="68">
        <v>0.25</v>
      </c>
      <c r="F14" s="29"/>
      <c r="G14" s="29"/>
      <c r="H14" s="30">
        <f>$E13*(H13/$L13)</f>
        <v>0</v>
      </c>
      <c r="I14" s="30">
        <f>$E13*(I13/$L13)</f>
        <v>0.25</v>
      </c>
      <c r="J14" s="30">
        <f>$E13*(J13/$L13)</f>
        <v>0.5</v>
      </c>
      <c r="K14" s="30">
        <f>$E13*(K13/$L13)</f>
        <v>0.75</v>
      </c>
      <c r="L14" s="30">
        <f>$E13*(L13/$L13)</f>
        <v>1</v>
      </c>
      <c r="M14" s="30">
        <f>H14-F14</f>
        <v>0</v>
      </c>
      <c r="N14" s="30">
        <f>I14-H14</f>
        <v>0.25</v>
      </c>
      <c r="O14" s="30">
        <f>J14-I14</f>
        <v>0.25</v>
      </c>
      <c r="P14" s="30">
        <f>K14-J14</f>
        <v>0.25</v>
      </c>
      <c r="Q14" s="30">
        <f>L14-K14</f>
        <v>0.25</v>
      </c>
      <c r="R14" s="30">
        <f>$E13*(R13/$L13)</f>
        <v>0</v>
      </c>
      <c r="S14" s="30">
        <f>$E13*(S13/$L13)</f>
        <v>0</v>
      </c>
      <c r="T14" s="30">
        <f>$E13*(T13/$L13)</f>
        <v>0</v>
      </c>
      <c r="U14" s="30">
        <f>$E13*(U13/$L13)</f>
        <v>0</v>
      </c>
      <c r="V14" s="30">
        <f>$E13*(V13/$L13)</f>
        <v>0</v>
      </c>
      <c r="W14" s="30">
        <f>R14</f>
        <v>0</v>
      </c>
      <c r="X14" s="30">
        <f>S14-R14</f>
        <v>0</v>
      </c>
      <c r="Y14" s="30">
        <f>T14-S14</f>
        <v>0</v>
      </c>
      <c r="Z14" s="30">
        <f>U14-T14</f>
        <v>0</v>
      </c>
      <c r="AA14" s="30">
        <f>V14-U14</f>
        <v>0</v>
      </c>
      <c r="AB14" s="29"/>
      <c r="AC14" s="5"/>
    </row>
    <row r="15" spans="1:29" s="57" customFormat="1" x14ac:dyDescent="0.25">
      <c r="A15" s="84"/>
      <c r="B15" s="92"/>
      <c r="C15" s="93" t="s">
        <v>108</v>
      </c>
      <c r="D15" s="93"/>
      <c r="E15" s="70">
        <v>0.6</v>
      </c>
      <c r="F15" s="45"/>
      <c r="G15" s="45"/>
      <c r="H15" s="47">
        <f>$E7*(H7/$L7)+$E9*(H9/$L9)+$E12*(H12/$L12)+$E14*(H14/$L14)</f>
        <v>0</v>
      </c>
      <c r="I15" s="47">
        <f t="shared" ref="I15:L15" si="0">$E7*(I7/$L7)+$E9*(I9/$L9)+$E12*(I12/$L12)+$E14*(I14/$L14)</f>
        <v>0.18869047619047619</v>
      </c>
      <c r="J15" s="47">
        <f t="shared" si="0"/>
        <v>0.41428571428571426</v>
      </c>
      <c r="K15" s="47">
        <f t="shared" si="0"/>
        <v>0.69166666666666665</v>
      </c>
      <c r="L15" s="47">
        <f t="shared" si="0"/>
        <v>1</v>
      </c>
      <c r="M15" s="47">
        <f>H15-F15</f>
        <v>0</v>
      </c>
      <c r="N15" s="47">
        <f t="shared" ref="N15:Q15" si="1">I15-H15</f>
        <v>0.18869047619047619</v>
      </c>
      <c r="O15" s="47">
        <f t="shared" si="1"/>
        <v>0.22559523809523807</v>
      </c>
      <c r="P15" s="47">
        <f t="shared" si="1"/>
        <v>0.27738095238095239</v>
      </c>
      <c r="Q15" s="47">
        <f t="shared" si="1"/>
        <v>0.30833333333333335</v>
      </c>
      <c r="R15" s="47">
        <f>$E7*(R7/$L7)+$E9*(R9/$L9)+$E12*(R12/$L12)+$E14*(R14/$L14)</f>
        <v>0</v>
      </c>
      <c r="S15" s="47">
        <f t="shared" ref="S15:V15" si="2">$E7*(S7/$L7)+$E9*(S9/$L9)+$E12*(S12/$L12)+$E14*(S14/$L14)</f>
        <v>6.25E-2</v>
      </c>
      <c r="T15" s="47">
        <f t="shared" si="2"/>
        <v>6.25E-2</v>
      </c>
      <c r="U15" s="47">
        <f t="shared" si="2"/>
        <v>6.25E-2</v>
      </c>
      <c r="V15" s="47">
        <f t="shared" si="2"/>
        <v>6.25E-2</v>
      </c>
      <c r="W15" s="47">
        <f>R15</f>
        <v>0</v>
      </c>
      <c r="X15" s="47">
        <f t="shared" ref="X15:AA15" si="3">S15-R15</f>
        <v>6.25E-2</v>
      </c>
      <c r="Y15" s="47">
        <f t="shared" si="3"/>
        <v>0</v>
      </c>
      <c r="Z15" s="47">
        <f t="shared" si="3"/>
        <v>0</v>
      </c>
      <c r="AA15" s="47">
        <f t="shared" si="3"/>
        <v>0</v>
      </c>
      <c r="AB15" s="45"/>
      <c r="AC15" s="45"/>
    </row>
    <row r="16" spans="1:29" ht="15" customHeight="1" outlineLevel="2" x14ac:dyDescent="0.25">
      <c r="A16" s="82" t="s">
        <v>107</v>
      </c>
      <c r="B16" s="92" t="s">
        <v>121</v>
      </c>
      <c r="C16" s="112" t="s">
        <v>122</v>
      </c>
      <c r="D16" s="76" t="s">
        <v>129</v>
      </c>
      <c r="E16" s="67">
        <v>0.5</v>
      </c>
      <c r="F16" s="5"/>
      <c r="G16" s="5"/>
      <c r="H16" s="20">
        <f>SUM($M16:M16)</f>
        <v>0</v>
      </c>
      <c r="I16" s="20">
        <f>SUM($M16:N16)</f>
        <v>4</v>
      </c>
      <c r="J16" s="20">
        <f>SUM($M16:O16)</f>
        <v>8</v>
      </c>
      <c r="K16" s="20">
        <f>SUM($M16:P16)</f>
        <v>12</v>
      </c>
      <c r="L16" s="20">
        <f>SUM($M16:Q16)</f>
        <v>16</v>
      </c>
      <c r="M16" s="5">
        <v>0</v>
      </c>
      <c r="N16" s="5">
        <v>4</v>
      </c>
      <c r="O16" s="5">
        <v>4</v>
      </c>
      <c r="P16" s="5">
        <v>4</v>
      </c>
      <c r="Q16" s="5">
        <v>4</v>
      </c>
      <c r="R16" s="20">
        <f>SUM($W16:W16)</f>
        <v>0</v>
      </c>
      <c r="S16" s="20">
        <f>SUM($W16:X16)</f>
        <v>0</v>
      </c>
      <c r="T16" s="20">
        <f>SUM($W16:Y16)</f>
        <v>0</v>
      </c>
      <c r="U16" s="20">
        <f>SUM($W16:Z16)</f>
        <v>0</v>
      </c>
      <c r="V16" s="20">
        <f>SUM($W16:AA16)</f>
        <v>0</v>
      </c>
      <c r="W16" s="62"/>
      <c r="X16" s="62"/>
      <c r="Y16" s="62"/>
      <c r="Z16" s="62"/>
      <c r="AA16" s="62"/>
      <c r="AB16" s="6" t="s">
        <v>112</v>
      </c>
      <c r="AC16" s="5"/>
    </row>
    <row r="17" spans="1:29" outlineLevel="2" x14ac:dyDescent="0.25">
      <c r="A17" s="83"/>
      <c r="B17" s="92"/>
      <c r="C17" s="113"/>
      <c r="D17" s="76" t="s">
        <v>130</v>
      </c>
      <c r="E17" s="67">
        <v>0.5</v>
      </c>
      <c r="F17" s="5"/>
      <c r="G17" s="5"/>
      <c r="H17" s="20">
        <f>SUM($M17:M17)</f>
        <v>0</v>
      </c>
      <c r="I17" s="20">
        <f>SUM($M17:N17)</f>
        <v>3</v>
      </c>
      <c r="J17" s="20">
        <f>SUM($M17:O17)</f>
        <v>6</v>
      </c>
      <c r="K17" s="20">
        <f>SUM($M17:P17)</f>
        <v>9</v>
      </c>
      <c r="L17" s="20">
        <f>SUM($M17:Q17)</f>
        <v>12</v>
      </c>
      <c r="M17" s="5">
        <v>0</v>
      </c>
      <c r="N17" s="5">
        <v>3</v>
      </c>
      <c r="O17" s="5">
        <v>3</v>
      </c>
      <c r="P17" s="5">
        <v>3</v>
      </c>
      <c r="Q17" s="5">
        <v>3</v>
      </c>
      <c r="R17" s="20">
        <f>SUM($W17:W17)</f>
        <v>0</v>
      </c>
      <c r="S17" s="20">
        <f>SUM($W17:X17)</f>
        <v>0</v>
      </c>
      <c r="T17" s="20">
        <f>SUM($W17:Y17)</f>
        <v>0</v>
      </c>
      <c r="U17" s="20">
        <f>SUM($W17:Z17)</f>
        <v>0</v>
      </c>
      <c r="V17" s="20">
        <f>SUM($W17:AA17)</f>
        <v>0</v>
      </c>
      <c r="W17" s="62"/>
      <c r="X17" s="62"/>
      <c r="Y17" s="62"/>
      <c r="Z17" s="62"/>
      <c r="AA17" s="62"/>
      <c r="AB17" s="6" t="s">
        <v>112</v>
      </c>
      <c r="AC17" s="5"/>
    </row>
    <row r="18" spans="1:29" outlineLevel="1" x14ac:dyDescent="0.25">
      <c r="A18" s="83"/>
      <c r="B18" s="92"/>
      <c r="C18" s="114"/>
      <c r="D18" s="77" t="s">
        <v>125</v>
      </c>
      <c r="E18" s="69">
        <v>0.25</v>
      </c>
      <c r="F18" s="31"/>
      <c r="G18" s="31"/>
      <c r="H18" s="30">
        <f>$E16*(H16/$L16)+$E17*(H17/$L17)</f>
        <v>0</v>
      </c>
      <c r="I18" s="30">
        <f>$E16*(I16/$L16)+$E17*(I17/$L17)</f>
        <v>0.25</v>
      </c>
      <c r="J18" s="30">
        <f>$E16*(J16/$L16)+$E17*(J17/$L17)</f>
        <v>0.5</v>
      </c>
      <c r="K18" s="30">
        <f>$E16*(K16/$L16)+$E17*(K17/$L17)</f>
        <v>0.75</v>
      </c>
      <c r="L18" s="30">
        <f>$E16*(L16/$L16)+$E17*(L17/$L17)</f>
        <v>1</v>
      </c>
      <c r="M18" s="30">
        <f>H18-F18</f>
        <v>0</v>
      </c>
      <c r="N18" s="30">
        <f>I18-H18</f>
        <v>0.25</v>
      </c>
      <c r="O18" s="30">
        <f>J18-I18</f>
        <v>0.25</v>
      </c>
      <c r="P18" s="30">
        <f>K18-J18</f>
        <v>0.25</v>
      </c>
      <c r="Q18" s="30">
        <f>L18-K18</f>
        <v>0.25</v>
      </c>
      <c r="R18" s="30">
        <f>$E16*(R16/$L16)+$E17*(R17/$L17)</f>
        <v>0</v>
      </c>
      <c r="S18" s="30">
        <f>$E16*(S16/$L16)+$E17*(S17/$L17)</f>
        <v>0</v>
      </c>
      <c r="T18" s="30">
        <f>$E16*(T16/$L16)+$E17*(T17/$L17)</f>
        <v>0</v>
      </c>
      <c r="U18" s="30">
        <f>$E16*(U16/$L16)+$E17*(U17/$L17)</f>
        <v>0</v>
      </c>
      <c r="V18" s="30">
        <f>$E16*(V16/$L16)+$E17*(V17/$L17)</f>
        <v>0</v>
      </c>
      <c r="W18" s="30">
        <f>R18</f>
        <v>0</v>
      </c>
      <c r="X18" s="30">
        <f>S18-R18</f>
        <v>0</v>
      </c>
      <c r="Y18" s="30">
        <f>T18-S18</f>
        <v>0</v>
      </c>
      <c r="Z18" s="30">
        <f>U18-T18</f>
        <v>0</v>
      </c>
      <c r="AA18" s="30">
        <f>V18-U18</f>
        <v>0</v>
      </c>
      <c r="AB18" s="29"/>
      <c r="AC18" s="5"/>
    </row>
    <row r="19" spans="1:29" ht="15" customHeight="1" outlineLevel="2" x14ac:dyDescent="0.25">
      <c r="A19" s="83"/>
      <c r="B19" s="92"/>
      <c r="C19" s="112" t="s">
        <v>124</v>
      </c>
      <c r="D19" s="76" t="s">
        <v>131</v>
      </c>
      <c r="E19" s="67">
        <v>0.33</v>
      </c>
      <c r="F19" s="5"/>
      <c r="G19" s="5"/>
      <c r="H19" s="20">
        <f>SUM($M19:M19)</f>
        <v>0</v>
      </c>
      <c r="I19" s="20">
        <f>SUM($M19:N19)</f>
        <v>2</v>
      </c>
      <c r="J19" s="20">
        <f>SUM($M19:O19)</f>
        <v>4</v>
      </c>
      <c r="K19" s="20">
        <f>SUM($M19:P19)</f>
        <v>6</v>
      </c>
      <c r="L19" s="20">
        <f>SUM($M19:Q19)</f>
        <v>8</v>
      </c>
      <c r="M19" s="5">
        <v>0</v>
      </c>
      <c r="N19" s="5">
        <v>2</v>
      </c>
      <c r="O19" s="5">
        <v>2</v>
      </c>
      <c r="P19" s="5">
        <v>2</v>
      </c>
      <c r="Q19" s="5">
        <v>2</v>
      </c>
      <c r="R19" s="20">
        <f>SUM($W19:W19)</f>
        <v>0</v>
      </c>
      <c r="S19" s="20">
        <f>SUM($W19:X19)</f>
        <v>0</v>
      </c>
      <c r="T19" s="20">
        <f>SUM($W19:Y19)</f>
        <v>0</v>
      </c>
      <c r="U19" s="20">
        <f>SUM($W19:Z19)</f>
        <v>0</v>
      </c>
      <c r="V19" s="20">
        <f>SUM($W19:AA19)</f>
        <v>0</v>
      </c>
      <c r="W19" s="62"/>
      <c r="X19" s="62"/>
      <c r="Y19" s="62"/>
      <c r="Z19" s="62"/>
      <c r="AA19" s="62"/>
      <c r="AB19" s="6" t="s">
        <v>112</v>
      </c>
      <c r="AC19" s="5"/>
    </row>
    <row r="20" spans="1:29" outlineLevel="2" x14ac:dyDescent="0.25">
      <c r="A20" s="83"/>
      <c r="B20" s="92"/>
      <c r="C20" s="113"/>
      <c r="D20" s="76" t="s">
        <v>132</v>
      </c>
      <c r="E20" s="67">
        <v>0.33</v>
      </c>
      <c r="F20" s="5"/>
      <c r="G20" s="5"/>
      <c r="H20" s="20">
        <f>SUM($M20:M20)</f>
        <v>0</v>
      </c>
      <c r="I20" s="20">
        <f>SUM($M20:N20)</f>
        <v>6</v>
      </c>
      <c r="J20" s="20">
        <f>SUM($M20:O20)</f>
        <v>12</v>
      </c>
      <c r="K20" s="20">
        <f>SUM($M20:P20)</f>
        <v>18</v>
      </c>
      <c r="L20" s="20">
        <f>SUM($M20:Q20)</f>
        <v>24</v>
      </c>
      <c r="M20" s="5">
        <v>0</v>
      </c>
      <c r="N20" s="5">
        <v>6</v>
      </c>
      <c r="O20" s="5">
        <v>6</v>
      </c>
      <c r="P20" s="5">
        <v>6</v>
      </c>
      <c r="Q20" s="5">
        <v>6</v>
      </c>
      <c r="R20" s="20">
        <f>SUM($W20:W20)</f>
        <v>0</v>
      </c>
      <c r="S20" s="20">
        <f>SUM($W20:X20)</f>
        <v>0</v>
      </c>
      <c r="T20" s="20">
        <f>SUM($W20:Y20)</f>
        <v>0</v>
      </c>
      <c r="U20" s="20">
        <f>SUM($W20:Z20)</f>
        <v>0</v>
      </c>
      <c r="V20" s="20">
        <f>SUM($W20:AA20)</f>
        <v>0</v>
      </c>
      <c r="W20" s="62"/>
      <c r="X20" s="62"/>
      <c r="Y20" s="62"/>
      <c r="Z20" s="62"/>
      <c r="AA20" s="62"/>
      <c r="AB20" s="6" t="s">
        <v>112</v>
      </c>
      <c r="AC20" s="5"/>
    </row>
    <row r="21" spans="1:29" outlineLevel="2" x14ac:dyDescent="0.25">
      <c r="A21" s="83"/>
      <c r="B21" s="92"/>
      <c r="C21" s="113"/>
      <c r="D21" s="76" t="s">
        <v>133</v>
      </c>
      <c r="E21" s="67">
        <v>0.34</v>
      </c>
      <c r="F21" s="5"/>
      <c r="G21" s="5"/>
      <c r="H21" s="20">
        <f>SUM($M21:M21)</f>
        <v>0</v>
      </c>
      <c r="I21" s="20">
        <f>SUM($M21:N21)</f>
        <v>4</v>
      </c>
      <c r="J21" s="20">
        <f>SUM($M21:O21)</f>
        <v>8</v>
      </c>
      <c r="K21" s="20">
        <f>SUM($M21:P21)</f>
        <v>12</v>
      </c>
      <c r="L21" s="20">
        <f>SUM($M21:Q21)</f>
        <v>16</v>
      </c>
      <c r="M21" s="5">
        <v>0</v>
      </c>
      <c r="N21" s="5">
        <v>4</v>
      </c>
      <c r="O21" s="5">
        <v>4</v>
      </c>
      <c r="P21" s="5">
        <v>4</v>
      </c>
      <c r="Q21" s="5">
        <v>4</v>
      </c>
      <c r="R21" s="20">
        <f>SUM($W21:W21)</f>
        <v>0</v>
      </c>
      <c r="S21" s="20">
        <f>SUM($W21:X21)</f>
        <v>0</v>
      </c>
      <c r="T21" s="20">
        <f>SUM($W21:Y21)</f>
        <v>0</v>
      </c>
      <c r="U21" s="20">
        <f>SUM($W21:Z21)</f>
        <v>0</v>
      </c>
      <c r="V21" s="20">
        <f>SUM($W21:AA21)</f>
        <v>0</v>
      </c>
      <c r="W21" s="62"/>
      <c r="X21" s="62"/>
      <c r="Y21" s="62"/>
      <c r="Z21" s="62"/>
      <c r="AA21" s="62"/>
      <c r="AB21" s="6" t="s">
        <v>112</v>
      </c>
      <c r="AC21" s="5"/>
    </row>
    <row r="22" spans="1:29" s="54" customFormat="1" outlineLevel="1" x14ac:dyDescent="0.25">
      <c r="A22" s="83"/>
      <c r="B22" s="92"/>
      <c r="C22" s="114"/>
      <c r="D22" s="77" t="s">
        <v>126</v>
      </c>
      <c r="E22" s="69">
        <v>0.5</v>
      </c>
      <c r="F22" s="31"/>
      <c r="G22" s="31"/>
      <c r="H22" s="30">
        <f>$E20*(H20/$L20)+$E21*(H21/$L21)</f>
        <v>0</v>
      </c>
      <c r="I22" s="30">
        <f>$E20*(I20/$L20)+$E21*(I21/$L21)</f>
        <v>0.16750000000000001</v>
      </c>
      <c r="J22" s="30">
        <f>$E20*(J20/$L20)+$E21*(J21/$L21)</f>
        <v>0.33500000000000002</v>
      </c>
      <c r="K22" s="30">
        <f>$E20*(K20/$L20)+$E21*(K21/$L21)</f>
        <v>0.50249999999999995</v>
      </c>
      <c r="L22" s="30">
        <f>$E20*(L20/$L20)+$E21*(L21/$L21)</f>
        <v>0.67</v>
      </c>
      <c r="M22" s="30">
        <f>H22-F22</f>
        <v>0</v>
      </c>
      <c r="N22" s="30">
        <f>I22-H22</f>
        <v>0.16750000000000001</v>
      </c>
      <c r="O22" s="30">
        <f>J22-I22</f>
        <v>0.16750000000000001</v>
      </c>
      <c r="P22" s="30">
        <f>K22-J22</f>
        <v>0.16749999999999993</v>
      </c>
      <c r="Q22" s="30">
        <f>L22-K22</f>
        <v>0.16750000000000009</v>
      </c>
      <c r="R22" s="30">
        <f>$E20*(R20/$L20)+$E21*(R21/$L21)</f>
        <v>0</v>
      </c>
      <c r="S22" s="30">
        <f>$E20*(S20/$L20)+$E21*(S21/$L21)</f>
        <v>0</v>
      </c>
      <c r="T22" s="30">
        <f>$E20*(T20/$L20)+$E21*(T21/$L21)</f>
        <v>0</v>
      </c>
      <c r="U22" s="30">
        <f>$E20*(U20/$L20)+$E21*(U21/$L21)</f>
        <v>0</v>
      </c>
      <c r="V22" s="30">
        <f>$E20*(V20/$L20)+$E21*(V21/$L21)</f>
        <v>0</v>
      </c>
      <c r="W22" s="30">
        <f>R22</f>
        <v>0</v>
      </c>
      <c r="X22" s="30">
        <f>S22-R22</f>
        <v>0</v>
      </c>
      <c r="Y22" s="30">
        <f>T22-S22</f>
        <v>0</v>
      </c>
      <c r="Z22" s="30">
        <f>U22-T22</f>
        <v>0</v>
      </c>
      <c r="AA22" s="30">
        <f>V22-U22</f>
        <v>0</v>
      </c>
      <c r="AB22" s="29"/>
      <c r="AC22" s="28"/>
    </row>
    <row r="23" spans="1:29" ht="15" customHeight="1" outlineLevel="2" x14ac:dyDescent="0.25">
      <c r="A23" s="83"/>
      <c r="B23" s="92"/>
      <c r="C23" s="112" t="s">
        <v>123</v>
      </c>
      <c r="D23" s="76" t="s">
        <v>134</v>
      </c>
      <c r="E23" s="67">
        <v>1</v>
      </c>
      <c r="F23" s="5"/>
      <c r="G23" s="5"/>
      <c r="H23" s="64">
        <f>SUM($M23:M23)</f>
        <v>0</v>
      </c>
      <c r="I23" s="64">
        <f>SUM($M23:N23)</f>
        <v>3</v>
      </c>
      <c r="J23" s="64">
        <f>SUM($M23:O23)</f>
        <v>6</v>
      </c>
      <c r="K23" s="64">
        <f>SUM($M23:P23)</f>
        <v>9</v>
      </c>
      <c r="L23" s="64">
        <f>SUM($M23:Q23)</f>
        <v>12</v>
      </c>
      <c r="M23" s="64">
        <v>0</v>
      </c>
      <c r="N23" s="64">
        <v>3</v>
      </c>
      <c r="O23" s="64">
        <v>3</v>
      </c>
      <c r="P23" s="64">
        <v>3</v>
      </c>
      <c r="Q23" s="64">
        <v>3</v>
      </c>
      <c r="R23" s="64">
        <f>SUM($W23:W23)</f>
        <v>0</v>
      </c>
      <c r="S23" s="64">
        <f>SUM($W23:X23)</f>
        <v>0</v>
      </c>
      <c r="T23" s="64">
        <f>SUM($W23:Y23)</f>
        <v>0</v>
      </c>
      <c r="U23" s="64">
        <f>SUM($W23:Z23)</f>
        <v>0</v>
      </c>
      <c r="V23" s="64">
        <f>SUM($W23:AA23)</f>
        <v>0</v>
      </c>
      <c r="W23" s="116"/>
      <c r="X23" s="116"/>
      <c r="Y23" s="116"/>
      <c r="Z23" s="116"/>
      <c r="AA23" s="116"/>
      <c r="AB23" s="6" t="s">
        <v>112</v>
      </c>
      <c r="AC23" s="5"/>
    </row>
    <row r="24" spans="1:29" outlineLevel="1" x14ac:dyDescent="0.25">
      <c r="A24" s="83"/>
      <c r="B24" s="92"/>
      <c r="C24" s="114"/>
      <c r="D24" s="77" t="s">
        <v>127</v>
      </c>
      <c r="E24" s="68">
        <v>0.25</v>
      </c>
      <c r="F24" s="29"/>
      <c r="G24" s="29"/>
      <c r="H24" s="30">
        <f>$E23*(H23/$L23)</f>
        <v>0</v>
      </c>
      <c r="I24" s="30">
        <f>$E23*(I23/$L23)</f>
        <v>0.25</v>
      </c>
      <c r="J24" s="30">
        <f>$E23*(J23/$L23)</f>
        <v>0.5</v>
      </c>
      <c r="K24" s="30">
        <f>$E23*(K23/$L23)</f>
        <v>0.75</v>
      </c>
      <c r="L24" s="30">
        <f>$E23*(L23/$L23)</f>
        <v>1</v>
      </c>
      <c r="M24" s="30">
        <f>H24-F24</f>
        <v>0</v>
      </c>
      <c r="N24" s="30">
        <f>I24-H24</f>
        <v>0.25</v>
      </c>
      <c r="O24" s="30">
        <f>J24-I24</f>
        <v>0.25</v>
      </c>
      <c r="P24" s="30">
        <f>K24-J24</f>
        <v>0.25</v>
      </c>
      <c r="Q24" s="30">
        <f>L24-K24</f>
        <v>0.25</v>
      </c>
      <c r="R24" s="30">
        <f>$E23*(R23/$L23)</f>
        <v>0</v>
      </c>
      <c r="S24" s="30">
        <f>$E23*(S23/$L23)</f>
        <v>0</v>
      </c>
      <c r="T24" s="30">
        <f>$E23*(T23/$L23)</f>
        <v>0</v>
      </c>
      <c r="U24" s="30">
        <f>$E23*(U23/$L23)</f>
        <v>0</v>
      </c>
      <c r="V24" s="30">
        <f>$E23*(V23/$L23)</f>
        <v>0</v>
      </c>
      <c r="W24" s="30">
        <f>R24</f>
        <v>0</v>
      </c>
      <c r="X24" s="30">
        <f>S24-R24</f>
        <v>0</v>
      </c>
      <c r="Y24" s="30">
        <f>T24-S24</f>
        <v>0</v>
      </c>
      <c r="Z24" s="30">
        <f>U24-T24</f>
        <v>0</v>
      </c>
      <c r="AA24" s="30">
        <f>V24-U24</f>
        <v>0</v>
      </c>
      <c r="AB24" s="29"/>
      <c r="AC24" s="5"/>
    </row>
    <row r="25" spans="1:29" s="57" customFormat="1" x14ac:dyDescent="0.25">
      <c r="A25" s="84"/>
      <c r="B25" s="92"/>
      <c r="C25" s="93" t="s">
        <v>128</v>
      </c>
      <c r="D25" s="93"/>
      <c r="E25" s="70">
        <v>0.4</v>
      </c>
      <c r="F25" s="45"/>
      <c r="G25" s="45"/>
      <c r="H25" s="47">
        <f>$E18*(H18/$L18)+$E22*(H22/$L22)+$E24*(H24/$L24)</f>
        <v>0</v>
      </c>
      <c r="I25" s="47">
        <f t="shared" ref="I25:L25" si="4">$E18*(I18/$L18)+$E22*(I22/$L22)+$E24*(I24/$L24)</f>
        <v>0.25</v>
      </c>
      <c r="J25" s="47">
        <f t="shared" si="4"/>
        <v>0.5</v>
      </c>
      <c r="K25" s="47">
        <f t="shared" si="4"/>
        <v>0.75</v>
      </c>
      <c r="L25" s="47">
        <f t="shared" si="4"/>
        <v>1</v>
      </c>
      <c r="M25" s="47">
        <f>H25-F25</f>
        <v>0</v>
      </c>
      <c r="N25" s="47">
        <f t="shared" ref="N25:Q25" si="5">I25-H25</f>
        <v>0.25</v>
      </c>
      <c r="O25" s="47">
        <f t="shared" si="5"/>
        <v>0.25</v>
      </c>
      <c r="P25" s="47">
        <f t="shared" si="5"/>
        <v>0.25</v>
      </c>
      <c r="Q25" s="47">
        <f t="shared" si="5"/>
        <v>0.25</v>
      </c>
      <c r="R25" s="47">
        <f>$E17*(R17/$L17)+$E19*(R19/$L19)+$E22*(R22/$L22)+$E24*(R24/$L24)</f>
        <v>0</v>
      </c>
      <c r="S25" s="47">
        <f t="shared" ref="S25:V25" si="6">$E17*(S17/$L17)+$E19*(S19/$L19)+$E22*(S22/$L22)+$E24*(S24/$L24)</f>
        <v>0</v>
      </c>
      <c r="T25" s="47">
        <f t="shared" si="6"/>
        <v>0</v>
      </c>
      <c r="U25" s="47">
        <f t="shared" si="6"/>
        <v>0</v>
      </c>
      <c r="V25" s="47">
        <f t="shared" si="6"/>
        <v>0</v>
      </c>
      <c r="W25" s="47">
        <f>R25</f>
        <v>0</v>
      </c>
      <c r="X25" s="47">
        <f t="shared" ref="X25:AA25" si="7">S25-R25</f>
        <v>0</v>
      </c>
      <c r="Y25" s="47">
        <f t="shared" si="7"/>
        <v>0</v>
      </c>
      <c r="Z25" s="47">
        <f t="shared" si="7"/>
        <v>0</v>
      </c>
      <c r="AA25" s="47">
        <f t="shared" si="7"/>
        <v>0</v>
      </c>
      <c r="AB25" s="45"/>
      <c r="AC25" s="45"/>
    </row>
    <row r="26" spans="1:29" ht="8.25" customHeight="1" x14ac:dyDescent="0.25">
      <c r="A26" s="52"/>
      <c r="B26" s="52"/>
    </row>
    <row r="27" spans="1:29" ht="18.75" x14ac:dyDescent="0.3">
      <c r="C27" s="98" t="s">
        <v>105</v>
      </c>
      <c r="D27" s="98"/>
      <c r="E27" s="72"/>
      <c r="F27" s="49"/>
      <c r="G27" s="49"/>
      <c r="H27" s="48">
        <f>$E15*H15/$L15+$E25*H25/$L25</f>
        <v>0</v>
      </c>
      <c r="I27" s="48">
        <f t="shared" ref="I27:L27" si="8">$E15*I15/$L15+$E25*I25/$L25</f>
        <v>0.21321428571428572</v>
      </c>
      <c r="J27" s="48">
        <f t="shared" si="8"/>
        <v>0.44857142857142857</v>
      </c>
      <c r="K27" s="48">
        <f t="shared" si="8"/>
        <v>0.71500000000000008</v>
      </c>
      <c r="L27" s="48">
        <f t="shared" si="8"/>
        <v>1</v>
      </c>
      <c r="M27" s="60">
        <f>H27-F27</f>
        <v>0</v>
      </c>
      <c r="N27" s="60">
        <f>I27-H27</f>
        <v>0.21321428571428572</v>
      </c>
      <c r="O27" s="60">
        <f>J27-I27</f>
        <v>0.23535714285714285</v>
      </c>
      <c r="P27" s="60">
        <f>K27-J27</f>
        <v>0.26642857142857151</v>
      </c>
      <c r="Q27" s="60">
        <f>L27-K27</f>
        <v>0.28499999999999992</v>
      </c>
      <c r="R27" s="48">
        <f>$E15*R15/$L15+$E25*R25/$L25</f>
        <v>0</v>
      </c>
      <c r="S27" s="48">
        <f t="shared" ref="S27:V27" si="9">$E15*S15/$L15+$E25*S25/$L25</f>
        <v>3.7499999999999999E-2</v>
      </c>
      <c r="T27" s="48">
        <f t="shared" si="9"/>
        <v>3.7499999999999999E-2</v>
      </c>
      <c r="U27" s="48">
        <f t="shared" si="9"/>
        <v>3.7499999999999999E-2</v>
      </c>
      <c r="V27" s="48">
        <f t="shared" si="9"/>
        <v>3.7499999999999999E-2</v>
      </c>
      <c r="W27" s="60">
        <f>R27</f>
        <v>0</v>
      </c>
      <c r="X27" s="60">
        <f>S27-R27</f>
        <v>3.7499999999999999E-2</v>
      </c>
      <c r="Y27" s="60">
        <f>T27-S27</f>
        <v>0</v>
      </c>
      <c r="Z27" s="60">
        <f>U27-T27</f>
        <v>0</v>
      </c>
      <c r="AA27" s="60">
        <f>V27-U27</f>
        <v>0</v>
      </c>
    </row>
  </sheetData>
  <sheetProtection formatCells="0" formatColumns="0" formatRows="0" insertColumns="0" insertRows="0" sort="0" autoFilter="0"/>
  <mergeCells count="30">
    <mergeCell ref="AC4:AC5"/>
    <mergeCell ref="B1:C1"/>
    <mergeCell ref="B2:C2"/>
    <mergeCell ref="W2:AA2"/>
    <mergeCell ref="A4:A5"/>
    <mergeCell ref="B4:B5"/>
    <mergeCell ref="C4:C5"/>
    <mergeCell ref="D4:D5"/>
    <mergeCell ref="E4:E5"/>
    <mergeCell ref="F4:F5"/>
    <mergeCell ref="G4:G5"/>
    <mergeCell ref="H4:L4"/>
    <mergeCell ref="M4:Q4"/>
    <mergeCell ref="R4:V4"/>
    <mergeCell ref="W4:AA4"/>
    <mergeCell ref="AB4:AB5"/>
    <mergeCell ref="A6:A15"/>
    <mergeCell ref="B6:B15"/>
    <mergeCell ref="C6:C7"/>
    <mergeCell ref="C8:C9"/>
    <mergeCell ref="C10:C12"/>
    <mergeCell ref="C13:C14"/>
    <mergeCell ref="C15:D15"/>
    <mergeCell ref="C27:D27"/>
    <mergeCell ref="A16:A25"/>
    <mergeCell ref="B16:B25"/>
    <mergeCell ref="C16:C18"/>
    <mergeCell ref="C19:C22"/>
    <mergeCell ref="C23:C24"/>
    <mergeCell ref="C25:D2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Investigación</vt:lpstr>
      <vt:lpstr>Docencia</vt:lpstr>
      <vt:lpstr>Extensión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Parra</dc:creator>
  <cp:lastModifiedBy>Gustavo Londoño</cp:lastModifiedBy>
  <dcterms:created xsi:type="dcterms:W3CDTF">2015-08-20T23:37:38Z</dcterms:created>
  <dcterms:modified xsi:type="dcterms:W3CDTF">2015-11-24T23:01:36Z</dcterms:modified>
</cp:coreProperties>
</file>